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924"/>
  <workbookPr filterPrivacy="1"/>
  <xr:revisionPtr revIDLastSave="0" documentId="13_ncr:1_{D9ECBCBB-A2D6-4694-891E-9A3C82DD68E5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Osvětlení" sheetId="8" r:id="rId1"/>
    <sheet name="Provoz" sheetId="9" r:id="rId2"/>
  </sheets>
  <definedNames>
    <definedName name="_xlnm._FilterDatabase" localSheetId="0" hidden="1">Osvětlení!$A$2:$K$792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3" i="8" l="1"/>
  <c r="M793" i="8"/>
  <c r="M4" i="8"/>
  <c r="M6" i="8"/>
  <c r="M7" i="8"/>
  <c r="M10" i="8"/>
  <c r="M12" i="8"/>
  <c r="M14" i="8"/>
  <c r="M15" i="8"/>
  <c r="M29" i="8"/>
  <c r="M53" i="8"/>
  <c r="M54" i="8"/>
  <c r="M65" i="8"/>
  <c r="M80" i="8"/>
  <c r="M85" i="8"/>
  <c r="M86" i="8"/>
  <c r="M97" i="8"/>
  <c r="M114" i="8"/>
  <c r="M115" i="8"/>
  <c r="M121" i="8"/>
  <c r="M149" i="8"/>
  <c r="M156" i="8"/>
  <c r="M202" i="8"/>
  <c r="M204" i="8"/>
  <c r="M205" i="8"/>
  <c r="M206" i="8"/>
  <c r="M209" i="8"/>
  <c r="M212" i="8"/>
  <c r="M214" i="8"/>
  <c r="M216" i="8"/>
  <c r="M217" i="8"/>
  <c r="M219" i="8"/>
  <c r="M220" i="8"/>
  <c r="M221" i="8"/>
  <c r="M225" i="8"/>
  <c r="M227" i="8"/>
  <c r="M229" i="8"/>
  <c r="M231" i="8"/>
  <c r="M233" i="8"/>
  <c r="M236" i="8"/>
  <c r="M240" i="8"/>
  <c r="M243" i="8"/>
  <c r="M255" i="8"/>
  <c r="M257" i="8"/>
  <c r="M261" i="8"/>
  <c r="M262" i="8"/>
  <c r="M263" i="8"/>
  <c r="M268" i="8"/>
  <c r="M272" i="8"/>
  <c r="M274" i="8"/>
  <c r="M276" i="8"/>
  <c r="M277" i="8"/>
  <c r="M279" i="8"/>
  <c r="M282" i="8"/>
  <c r="M283" i="8"/>
  <c r="M284" i="8"/>
  <c r="M285" i="8"/>
  <c r="M286" i="8"/>
  <c r="M287" i="8"/>
  <c r="M293" i="8"/>
  <c r="M296" i="8"/>
  <c r="M297" i="8"/>
  <c r="M300" i="8"/>
  <c r="M302" i="8"/>
  <c r="M303" i="8"/>
  <c r="M310" i="8"/>
  <c r="M311" i="8"/>
  <c r="M312" i="8"/>
  <c r="M322" i="8"/>
  <c r="M328" i="8"/>
  <c r="M330" i="8"/>
  <c r="M331" i="8"/>
  <c r="M332" i="8"/>
  <c r="M333" i="8"/>
  <c r="M334" i="8"/>
  <c r="M335" i="8"/>
  <c r="M336" i="8"/>
  <c r="M337" i="8"/>
  <c r="M341" i="8"/>
  <c r="M343" i="8"/>
  <c r="M344" i="8"/>
  <c r="M345" i="8"/>
  <c r="M346" i="8"/>
  <c r="M347" i="8"/>
  <c r="M348" i="8"/>
  <c r="M349" i="8"/>
  <c r="M350" i="8"/>
  <c r="M352" i="8"/>
  <c r="M353" i="8"/>
  <c r="M354" i="8"/>
  <c r="M355" i="8"/>
  <c r="M356" i="8"/>
  <c r="M370" i="8"/>
  <c r="M372" i="8"/>
  <c r="M374" i="8"/>
  <c r="M376" i="8"/>
  <c r="M379" i="8"/>
  <c r="M383" i="8"/>
  <c r="M384" i="8"/>
  <c r="M387" i="8"/>
  <c r="M388" i="8"/>
  <c r="M391" i="8"/>
  <c r="M396" i="8"/>
  <c r="M398" i="8"/>
  <c r="M400" i="8"/>
  <c r="M402" i="8"/>
  <c r="M405" i="8"/>
  <c r="M407" i="8"/>
  <c r="M409" i="8"/>
  <c r="M412" i="8"/>
  <c r="M413" i="8"/>
  <c r="M416" i="8"/>
  <c r="M417" i="8"/>
  <c r="M423" i="8"/>
  <c r="M424" i="8"/>
  <c r="M427" i="8"/>
  <c r="M428" i="8"/>
  <c r="M431" i="8"/>
  <c r="M432" i="8"/>
  <c r="M433" i="8"/>
  <c r="M434" i="8"/>
  <c r="M437" i="8"/>
  <c r="M438" i="8"/>
  <c r="M441" i="8"/>
  <c r="M442" i="8"/>
  <c r="M445" i="8"/>
  <c r="M451" i="8"/>
  <c r="M452" i="8"/>
  <c r="M455" i="8"/>
  <c r="M456" i="8"/>
  <c r="M458" i="8"/>
  <c r="M460" i="8"/>
  <c r="M463" i="8"/>
  <c r="M466" i="8"/>
  <c r="M467" i="8"/>
  <c r="M470" i="8"/>
  <c r="M471" i="8"/>
  <c r="M474" i="8"/>
  <c r="M475" i="8"/>
  <c r="M481" i="8"/>
  <c r="M482" i="8"/>
  <c r="M485" i="8"/>
  <c r="M486" i="8"/>
  <c r="M489" i="8"/>
  <c r="M490" i="8"/>
  <c r="M491" i="8"/>
  <c r="M494" i="8"/>
  <c r="M495" i="8"/>
  <c r="M498" i="8"/>
  <c r="M499" i="8"/>
  <c r="M502" i="8"/>
  <c r="M508" i="8"/>
  <c r="M509" i="8"/>
  <c r="M512" i="8"/>
  <c r="M513" i="8"/>
  <c r="M515" i="8"/>
  <c r="M517" i="8"/>
  <c r="M520" i="8"/>
  <c r="M523" i="8"/>
  <c r="M524" i="8"/>
  <c r="M527" i="8"/>
  <c r="M528" i="8"/>
  <c r="M531" i="8"/>
  <c r="M532" i="8"/>
  <c r="M538" i="8"/>
  <c r="M539" i="8"/>
  <c r="M542" i="8"/>
  <c r="M543" i="8"/>
  <c r="M546" i="8"/>
  <c r="M547" i="8"/>
  <c r="M548" i="8"/>
  <c r="M551" i="8"/>
  <c r="M552" i="8"/>
  <c r="M554" i="8"/>
  <c r="M557" i="8"/>
  <c r="M558" i="8"/>
  <c r="M563" i="8"/>
  <c r="M565" i="8"/>
  <c r="M566" i="8"/>
  <c r="M567" i="8"/>
  <c r="M568" i="8"/>
  <c r="M569" i="8"/>
  <c r="M571" i="8"/>
  <c r="M573" i="8"/>
  <c r="M575" i="8"/>
  <c r="M576" i="8"/>
  <c r="M577" i="8"/>
  <c r="M578" i="8"/>
  <c r="M579" i="8"/>
  <c r="M580" i="8"/>
  <c r="M581" i="8"/>
  <c r="M582" i="8"/>
  <c r="M583" i="8"/>
  <c r="M584" i="8"/>
  <c r="M585" i="8"/>
  <c r="M586" i="8"/>
  <c r="M587" i="8"/>
  <c r="M588" i="8"/>
  <c r="M589" i="8"/>
  <c r="M590" i="8"/>
  <c r="M591" i="8"/>
  <c r="M592" i="8"/>
  <c r="M593" i="8"/>
  <c r="M594" i="8"/>
  <c r="M595" i="8"/>
  <c r="M596" i="8"/>
  <c r="M597" i="8"/>
  <c r="M598" i="8"/>
  <c r="M599" i="8"/>
  <c r="M600" i="8"/>
  <c r="M601" i="8"/>
  <c r="M602" i="8"/>
  <c r="M603" i="8"/>
  <c r="M604" i="8"/>
  <c r="M607" i="8"/>
  <c r="M608" i="8"/>
  <c r="M609" i="8"/>
  <c r="M611" i="8"/>
  <c r="M613" i="8"/>
  <c r="M620" i="8"/>
  <c r="M622" i="8"/>
  <c r="M627" i="8"/>
  <c r="M631" i="8"/>
  <c r="M632" i="8"/>
  <c r="M640" i="8"/>
  <c r="M641" i="8"/>
  <c r="M652" i="8"/>
  <c r="M653" i="8"/>
  <c r="M654" i="8"/>
  <c r="M655" i="8"/>
  <c r="M656" i="8"/>
  <c r="M657" i="8"/>
  <c r="M662" i="8"/>
  <c r="M666" i="8"/>
  <c r="M668" i="8"/>
  <c r="M669" i="8"/>
  <c r="M681" i="8"/>
  <c r="M682" i="8"/>
  <c r="M685" i="8"/>
  <c r="M686" i="8"/>
  <c r="M690" i="8"/>
  <c r="M693" i="8"/>
  <c r="M696" i="8"/>
  <c r="M698" i="8"/>
  <c r="M700" i="8"/>
  <c r="M710" i="8"/>
  <c r="M711" i="8"/>
  <c r="M717" i="8"/>
  <c r="M719" i="8"/>
  <c r="M721" i="8"/>
  <c r="M723" i="8"/>
  <c r="M728" i="8"/>
  <c r="M733" i="8"/>
  <c r="M743" i="8"/>
  <c r="M749" i="8"/>
  <c r="M757" i="8"/>
  <c r="M758" i="8"/>
  <c r="M759" i="8"/>
  <c r="M761" i="8"/>
  <c r="M762" i="8"/>
  <c r="M763" i="8"/>
  <c r="M764" i="8"/>
  <c r="M767" i="8"/>
  <c r="M768" i="8"/>
  <c r="M770" i="8"/>
  <c r="M771" i="8"/>
  <c r="M773" i="8"/>
  <c r="M774" i="8"/>
  <c r="M775" i="8"/>
  <c r="M781" i="8"/>
  <c r="M783" i="8"/>
  <c r="M784" i="8"/>
  <c r="M786" i="8"/>
  <c r="M788" i="8"/>
  <c r="M790" i="8"/>
  <c r="K118" i="8"/>
  <c r="K119" i="8"/>
  <c r="J67" i="8"/>
  <c r="J68" i="8"/>
  <c r="J69" i="8"/>
  <c r="J70" i="8"/>
  <c r="J635" i="8"/>
  <c r="J627" i="8"/>
  <c r="H636" i="8"/>
  <c r="M636" i="8" s="1"/>
  <c r="H635" i="8"/>
  <c r="M635" i="8" l="1"/>
  <c r="J626" i="8"/>
  <c r="M626" i="8" s="1"/>
  <c r="H118" i="8"/>
  <c r="J118" i="8"/>
  <c r="J119" i="8"/>
  <c r="M119" i="8" s="1"/>
  <c r="H70" i="8"/>
  <c r="M70" i="8" s="1"/>
  <c r="H69" i="8"/>
  <c r="M69" i="8" s="1"/>
  <c r="H68" i="8"/>
  <c r="M68" i="8" s="1"/>
  <c r="H67" i="8"/>
  <c r="M67" i="8" s="1"/>
  <c r="H120" i="8"/>
  <c r="M120" i="8" s="1"/>
  <c r="J3" i="8"/>
  <c r="K4" i="8"/>
  <c r="K5" i="8"/>
  <c r="K6" i="8"/>
  <c r="K7" i="8"/>
  <c r="K8" i="8"/>
  <c r="K9" i="8"/>
  <c r="K10" i="8"/>
  <c r="K11" i="8"/>
  <c r="K12" i="8"/>
  <c r="K13" i="8"/>
  <c r="K14" i="8"/>
  <c r="K16" i="8"/>
  <c r="K17" i="8"/>
  <c r="K18" i="8"/>
  <c r="K19" i="8"/>
  <c r="K22" i="8"/>
  <c r="K23" i="8"/>
  <c r="K24" i="8"/>
  <c r="K25" i="8"/>
  <c r="K26" i="8"/>
  <c r="K27" i="8"/>
  <c r="K28" i="8"/>
  <c r="K29" i="8"/>
  <c r="K30" i="8"/>
  <c r="K31" i="8"/>
  <c r="K32" i="8"/>
  <c r="K33" i="8"/>
  <c r="K34" i="8"/>
  <c r="K35" i="8"/>
  <c r="K36" i="8"/>
  <c r="K37" i="8"/>
  <c r="K38" i="8"/>
  <c r="K39" i="8"/>
  <c r="K40" i="8"/>
  <c r="K41" i="8"/>
  <c r="K42" i="8"/>
  <c r="K43" i="8"/>
  <c r="K44" i="8"/>
  <c r="K45" i="8"/>
  <c r="K46" i="8"/>
  <c r="K47" i="8"/>
  <c r="K48" i="8"/>
  <c r="K49" i="8"/>
  <c r="K50" i="8"/>
  <c r="K51" i="8"/>
  <c r="K52" i="8"/>
  <c r="K53" i="8"/>
  <c r="K54" i="8"/>
  <c r="K55" i="8"/>
  <c r="K56" i="8"/>
  <c r="K57" i="8"/>
  <c r="K58" i="8"/>
  <c r="K59" i="8"/>
  <c r="K60" i="8"/>
  <c r="K64" i="8"/>
  <c r="K65" i="8"/>
  <c r="K66" i="8"/>
  <c r="K71" i="8"/>
  <c r="K72" i="8"/>
  <c r="K73" i="8"/>
  <c r="K74" i="8"/>
  <c r="K75" i="8"/>
  <c r="K76" i="8"/>
  <c r="K77" i="8"/>
  <c r="K78" i="8"/>
  <c r="K79" i="8"/>
  <c r="K80" i="8"/>
  <c r="K81" i="8"/>
  <c r="K82" i="8"/>
  <c r="K83" i="8"/>
  <c r="K84" i="8"/>
  <c r="K85" i="8"/>
  <c r="K86" i="8"/>
  <c r="K87" i="8"/>
  <c r="K88" i="8"/>
  <c r="K89" i="8"/>
  <c r="K90" i="8"/>
  <c r="K91" i="8"/>
  <c r="K92" i="8"/>
  <c r="K93" i="8"/>
  <c r="K94" i="8"/>
  <c r="K95" i="8"/>
  <c r="K96" i="8"/>
  <c r="K97" i="8"/>
  <c r="K98" i="8"/>
  <c r="K99" i="8"/>
  <c r="K100" i="8"/>
  <c r="K101" i="8"/>
  <c r="K102" i="8"/>
  <c r="K103" i="8"/>
  <c r="K104" i="8"/>
  <c r="K107" i="8"/>
  <c r="K108" i="8"/>
  <c r="K109" i="8"/>
  <c r="K110" i="8"/>
  <c r="K111" i="8"/>
  <c r="K112" i="8"/>
  <c r="K113" i="8"/>
  <c r="K115" i="8"/>
  <c r="K116" i="8"/>
  <c r="K117" i="8"/>
  <c r="K122" i="8"/>
  <c r="K123" i="8"/>
  <c r="K124" i="8"/>
  <c r="K125" i="8"/>
  <c r="K128" i="8"/>
  <c r="K129" i="8"/>
  <c r="K130" i="8"/>
  <c r="K131" i="8"/>
  <c r="K132" i="8"/>
  <c r="K133" i="8"/>
  <c r="K134" i="8"/>
  <c r="K135" i="8"/>
  <c r="K136" i="8"/>
  <c r="K137" i="8"/>
  <c r="K138" i="8"/>
  <c r="K144" i="8"/>
  <c r="K145" i="8"/>
  <c r="K146" i="8"/>
  <c r="K147" i="8"/>
  <c r="K148" i="8"/>
  <c r="K149" i="8"/>
  <c r="K150" i="8"/>
  <c r="K151" i="8"/>
  <c r="K152" i="8"/>
  <c r="K153" i="8"/>
  <c r="K154" i="8"/>
  <c r="K155" i="8"/>
  <c r="K156" i="8"/>
  <c r="K157" i="8"/>
  <c r="K158" i="8"/>
  <c r="K159" i="8"/>
  <c r="K160" i="8"/>
  <c r="K161" i="8"/>
  <c r="K162" i="8"/>
  <c r="K163" i="8"/>
  <c r="K164" i="8"/>
  <c r="K165" i="8"/>
  <c r="K166" i="8"/>
  <c r="K167" i="8"/>
  <c r="K168" i="8"/>
  <c r="K169" i="8"/>
  <c r="K170" i="8"/>
  <c r="K171" i="8"/>
  <c r="K172" i="8"/>
  <c r="K173" i="8"/>
  <c r="K174" i="8"/>
  <c r="K175" i="8"/>
  <c r="K176" i="8"/>
  <c r="K177" i="8"/>
  <c r="K178" i="8"/>
  <c r="K179" i="8"/>
  <c r="K180" i="8"/>
  <c r="K181" i="8"/>
  <c r="K182" i="8"/>
  <c r="K183" i="8"/>
  <c r="K184" i="8"/>
  <c r="K185" i="8"/>
  <c r="K186" i="8"/>
  <c r="K193" i="8"/>
  <c r="K194" i="8"/>
  <c r="K197" i="8"/>
  <c r="K198" i="8"/>
  <c r="K199" i="8"/>
  <c r="K200" i="8"/>
  <c r="K201" i="8"/>
  <c r="K202" i="8"/>
  <c r="K203" i="8"/>
  <c r="K204" i="8"/>
  <c r="K205" i="8"/>
  <c r="K206" i="8"/>
  <c r="K207" i="8"/>
  <c r="K208" i="8"/>
  <c r="K210" i="8"/>
  <c r="K211" i="8"/>
  <c r="K212" i="8"/>
  <c r="K213" i="8"/>
  <c r="K214" i="8"/>
  <c r="K215" i="8"/>
  <c r="K216" i="8"/>
  <c r="K218" i="8"/>
  <c r="K219" i="8"/>
  <c r="K220" i="8"/>
  <c r="K221" i="8"/>
  <c r="K222" i="8"/>
  <c r="K223" i="8"/>
  <c r="K224" i="8"/>
  <c r="K225" i="8"/>
  <c r="K226" i="8"/>
  <c r="K227" i="8"/>
  <c r="K228" i="8"/>
  <c r="K229" i="8"/>
  <c r="K230" i="8"/>
  <c r="K231" i="8"/>
  <c r="K232" i="8"/>
  <c r="K233" i="8"/>
  <c r="K234" i="8"/>
  <c r="K235" i="8"/>
  <c r="K236" i="8"/>
  <c r="K237" i="8"/>
  <c r="K238" i="8"/>
  <c r="K239" i="8"/>
  <c r="K240" i="8"/>
  <c r="K241" i="8"/>
  <c r="K242" i="8"/>
  <c r="K243" i="8"/>
  <c r="K244" i="8"/>
  <c r="K245" i="8"/>
  <c r="K246" i="8"/>
  <c r="K247" i="8"/>
  <c r="K248" i="8"/>
  <c r="K249" i="8"/>
  <c r="K250" i="8"/>
  <c r="K251" i="8"/>
  <c r="K252" i="8"/>
  <c r="K253" i="8"/>
  <c r="K254" i="8"/>
  <c r="K255" i="8"/>
  <c r="K256" i="8"/>
  <c r="K257" i="8"/>
  <c r="K258" i="8"/>
  <c r="K259" i="8"/>
  <c r="K260" i="8"/>
  <c r="K261" i="8"/>
  <c r="K264" i="8"/>
  <c r="K265" i="8"/>
  <c r="K266" i="8"/>
  <c r="K269" i="8"/>
  <c r="K270" i="8"/>
  <c r="K271" i="8"/>
  <c r="K272" i="8"/>
  <c r="K273" i="8"/>
  <c r="K274" i="8"/>
  <c r="K275" i="8"/>
  <c r="K277" i="8"/>
  <c r="K278" i="8"/>
  <c r="K279" i="8"/>
  <c r="K280" i="8"/>
  <c r="K281" i="8"/>
  <c r="K288" i="8"/>
  <c r="K289" i="8"/>
  <c r="K290" i="8"/>
  <c r="K291" i="8"/>
  <c r="K292" i="8"/>
  <c r="K293" i="8"/>
  <c r="K294" i="8"/>
  <c r="K295" i="8"/>
  <c r="K297" i="8"/>
  <c r="K298" i="8"/>
  <c r="K299" i="8"/>
  <c r="K300" i="8"/>
  <c r="K301" i="8"/>
  <c r="K302" i="8"/>
  <c r="K303" i="8"/>
  <c r="K304" i="8"/>
  <c r="K305" i="8"/>
  <c r="K306" i="8"/>
  <c r="K307" i="8"/>
  <c r="K308" i="8"/>
  <c r="K309" i="8"/>
  <c r="K310" i="8"/>
  <c r="K313" i="8"/>
  <c r="K314" i="8"/>
  <c r="K315" i="8"/>
  <c r="K316" i="8"/>
  <c r="K318" i="8"/>
  <c r="K319" i="8"/>
  <c r="K320" i="8"/>
  <c r="K321" i="8"/>
  <c r="K322" i="8"/>
  <c r="K323" i="8"/>
  <c r="K324" i="8"/>
  <c r="K325" i="8"/>
  <c r="K326" i="8"/>
  <c r="K327" i="8"/>
  <c r="K328" i="8"/>
  <c r="K329" i="8"/>
  <c r="K330" i="8"/>
  <c r="K332" i="8"/>
  <c r="K333" i="8"/>
  <c r="K335" i="8"/>
  <c r="K336" i="8"/>
  <c r="K337" i="8"/>
  <c r="K338" i="8"/>
  <c r="K339" i="8"/>
  <c r="K340" i="8"/>
  <c r="K341" i="8"/>
  <c r="K342" i="8"/>
  <c r="K343" i="8"/>
  <c r="K344" i="8"/>
  <c r="K345" i="8"/>
  <c r="K346" i="8"/>
  <c r="K347" i="8"/>
  <c r="K348" i="8"/>
  <c r="K351" i="8"/>
  <c r="K352" i="8"/>
  <c r="K353" i="8"/>
  <c r="K354" i="8"/>
  <c r="K355" i="8"/>
  <c r="K356" i="8"/>
  <c r="K357" i="8"/>
  <c r="K358" i="8"/>
  <c r="K359" i="8"/>
  <c r="K360" i="8"/>
  <c r="K361" i="8"/>
  <c r="K362" i="8"/>
  <c r="K363" i="8"/>
  <c r="K364" i="8"/>
  <c r="K365" i="8"/>
  <c r="K366" i="8"/>
  <c r="K367" i="8"/>
  <c r="K368" i="8"/>
  <c r="K369" i="8"/>
  <c r="K371" i="8"/>
  <c r="K373" i="8"/>
  <c r="K375" i="8"/>
  <c r="K377" i="8"/>
  <c r="K379" i="8"/>
  <c r="K381" i="8"/>
  <c r="K382" i="8"/>
  <c r="K383" i="8"/>
  <c r="K385" i="8"/>
  <c r="K386" i="8"/>
  <c r="K387" i="8"/>
  <c r="K390" i="8"/>
  <c r="K392" i="8"/>
  <c r="K393" i="8"/>
  <c r="K394" i="8"/>
  <c r="K395" i="8"/>
  <c r="K396" i="8"/>
  <c r="K397" i="8"/>
  <c r="K398" i="8"/>
  <c r="K399" i="8"/>
  <c r="K400" i="8"/>
  <c r="K401" i="8"/>
  <c r="K402" i="8"/>
  <c r="K403" i="8"/>
  <c r="K404" i="8"/>
  <c r="K406" i="8"/>
  <c r="K407" i="8"/>
  <c r="K408" i="8"/>
  <c r="K410" i="8"/>
  <c r="K411" i="8"/>
  <c r="K412" i="8"/>
  <c r="K414" i="8"/>
  <c r="K415" i="8"/>
  <c r="K416" i="8"/>
  <c r="K418" i="8"/>
  <c r="K419" i="8"/>
  <c r="K420" i="8"/>
  <c r="K421" i="8"/>
  <c r="K422" i="8"/>
  <c r="K423" i="8"/>
  <c r="K425" i="8"/>
  <c r="K426" i="8"/>
  <c r="K427" i="8"/>
  <c r="K429" i="8"/>
  <c r="K430" i="8"/>
  <c r="K431" i="8"/>
  <c r="K433" i="8"/>
  <c r="K434" i="8"/>
  <c r="K435" i="8"/>
  <c r="K436" i="8"/>
  <c r="K437" i="8"/>
  <c r="K439" i="8"/>
  <c r="K440" i="8"/>
  <c r="K441" i="8"/>
  <c r="K444" i="8"/>
  <c r="K445" i="8"/>
  <c r="K446" i="8"/>
  <c r="K447" i="8"/>
  <c r="K448" i="8"/>
  <c r="K449" i="8"/>
  <c r="K450" i="8"/>
  <c r="K451" i="8"/>
  <c r="K453" i="8"/>
  <c r="K454" i="8"/>
  <c r="K455" i="8"/>
  <c r="K457" i="8"/>
  <c r="K458" i="8"/>
  <c r="K459" i="8"/>
  <c r="K460" i="8"/>
  <c r="K461" i="8"/>
  <c r="K462" i="8"/>
  <c r="K464" i="8"/>
  <c r="K465" i="8"/>
  <c r="K466" i="8"/>
  <c r="K468" i="8"/>
  <c r="K469" i="8"/>
  <c r="K470" i="8"/>
  <c r="K472" i="8"/>
  <c r="K473" i="8"/>
  <c r="K474" i="8"/>
  <c r="K476" i="8"/>
  <c r="K477" i="8"/>
  <c r="K478" i="8"/>
  <c r="K479" i="8"/>
  <c r="K480" i="8"/>
  <c r="K481" i="8"/>
  <c r="K483" i="8"/>
  <c r="K484" i="8"/>
  <c r="K485" i="8"/>
  <c r="K487" i="8"/>
  <c r="K488" i="8"/>
  <c r="K489" i="8"/>
  <c r="K491" i="8"/>
  <c r="K492" i="8"/>
  <c r="K493" i="8"/>
  <c r="K494" i="8"/>
  <c r="K496" i="8"/>
  <c r="K497" i="8"/>
  <c r="K498" i="8"/>
  <c r="K501" i="8"/>
  <c r="K502" i="8"/>
  <c r="K503" i="8"/>
  <c r="K504" i="8"/>
  <c r="K505" i="8"/>
  <c r="K506" i="8"/>
  <c r="K507" i="8"/>
  <c r="K508" i="8"/>
  <c r="K510" i="8"/>
  <c r="K511" i="8"/>
  <c r="K512" i="8"/>
  <c r="K514" i="8"/>
  <c r="K515" i="8"/>
  <c r="K516" i="8"/>
  <c r="K517" i="8"/>
  <c r="K518" i="8"/>
  <c r="K519" i="8"/>
  <c r="K521" i="8"/>
  <c r="K522" i="8"/>
  <c r="K523" i="8"/>
  <c r="K525" i="8"/>
  <c r="K526" i="8"/>
  <c r="K527" i="8"/>
  <c r="K529" i="8"/>
  <c r="K530" i="8"/>
  <c r="K531" i="8"/>
  <c r="K533" i="8"/>
  <c r="K534" i="8"/>
  <c r="K535" i="8"/>
  <c r="K536" i="8"/>
  <c r="K537" i="8"/>
  <c r="K538" i="8"/>
  <c r="K540" i="8"/>
  <c r="K541" i="8"/>
  <c r="K542" i="8"/>
  <c r="K544" i="8"/>
  <c r="K545" i="8"/>
  <c r="K546" i="8"/>
  <c r="K548" i="8"/>
  <c r="K549" i="8"/>
  <c r="K550" i="8"/>
  <c r="K551" i="8"/>
  <c r="K552" i="8"/>
  <c r="K553" i="8"/>
  <c r="K554" i="8"/>
  <c r="K555" i="8"/>
  <c r="K556" i="8"/>
  <c r="K558" i="8"/>
  <c r="K559" i="8"/>
  <c r="K560" i="8"/>
  <c r="K561" i="8"/>
  <c r="K562" i="8"/>
  <c r="K563" i="8"/>
  <c r="K564" i="8"/>
  <c r="K565" i="8"/>
  <c r="K569" i="8"/>
  <c r="K570" i="8"/>
  <c r="K571" i="8"/>
  <c r="K572" i="8"/>
  <c r="K573" i="8"/>
  <c r="K574" i="8"/>
  <c r="K575" i="8"/>
  <c r="K576" i="8"/>
  <c r="K577" i="8"/>
  <c r="K579" i="8"/>
  <c r="K581" i="8"/>
  <c r="K582" i="8"/>
  <c r="K583" i="8"/>
  <c r="K584" i="8"/>
  <c r="K585" i="8"/>
  <c r="K586" i="8"/>
  <c r="K587" i="8"/>
  <c r="K588" i="8"/>
  <c r="K590" i="8"/>
  <c r="K591" i="8"/>
  <c r="K598" i="8"/>
  <c r="K599" i="8"/>
  <c r="K600" i="8"/>
  <c r="K601" i="8"/>
  <c r="K602" i="8"/>
  <c r="K605" i="8"/>
  <c r="K606" i="8"/>
  <c r="K607" i="8"/>
  <c r="K610" i="8"/>
  <c r="K612" i="8"/>
  <c r="K614" i="8"/>
  <c r="K615" i="8"/>
  <c r="K616" i="8"/>
  <c r="K617" i="8"/>
  <c r="K618" i="8"/>
  <c r="K619" i="8"/>
  <c r="K620" i="8"/>
  <c r="K621" i="8"/>
  <c r="K623" i="8"/>
  <c r="K624" i="8"/>
  <c r="K625" i="8"/>
  <c r="K628" i="8"/>
  <c r="K629" i="8"/>
  <c r="K630" i="8"/>
  <c r="K632" i="8"/>
  <c r="K633" i="8"/>
  <c r="K634" i="8"/>
  <c r="K637" i="8"/>
  <c r="K638" i="8"/>
  <c r="K639" i="8"/>
  <c r="K640" i="8"/>
  <c r="K641" i="8"/>
  <c r="K642" i="8"/>
  <c r="K643" i="8"/>
  <c r="K644" i="8"/>
  <c r="K645" i="8"/>
  <c r="K646" i="8"/>
  <c r="K647" i="8"/>
  <c r="K648" i="8"/>
  <c r="K649" i="8"/>
  <c r="K650" i="8"/>
  <c r="K651" i="8"/>
  <c r="K652" i="8"/>
  <c r="K653" i="8"/>
  <c r="K654" i="8"/>
  <c r="K656" i="8"/>
  <c r="K657" i="8"/>
  <c r="K658" i="8"/>
  <c r="K659" i="8"/>
  <c r="K660" i="8"/>
  <c r="K661" i="8"/>
  <c r="K662" i="8"/>
  <c r="K663" i="8"/>
  <c r="K664" i="8"/>
  <c r="K665" i="8"/>
  <c r="K666" i="8"/>
  <c r="K667" i="8"/>
  <c r="K668" i="8"/>
  <c r="K669" i="8"/>
  <c r="K670" i="8"/>
  <c r="K671" i="8"/>
  <c r="K672" i="8"/>
  <c r="K673" i="8"/>
  <c r="K674" i="8"/>
  <c r="K675" i="8"/>
  <c r="K676" i="8"/>
  <c r="K677" i="8"/>
  <c r="K678" i="8"/>
  <c r="K679" i="8"/>
  <c r="K680" i="8"/>
  <c r="K681" i="8"/>
  <c r="K682" i="8"/>
  <c r="K683" i="8"/>
  <c r="K684" i="8"/>
  <c r="K685" i="8"/>
  <c r="K686" i="8"/>
  <c r="K687" i="8"/>
  <c r="K688" i="8"/>
  <c r="K689" i="8"/>
  <c r="K690" i="8"/>
  <c r="K691" i="8"/>
  <c r="K692" i="8"/>
  <c r="K693" i="8"/>
  <c r="K694" i="8"/>
  <c r="K695" i="8"/>
  <c r="K696" i="8"/>
  <c r="K697" i="8"/>
  <c r="K699" i="8"/>
  <c r="K700" i="8"/>
  <c r="K701" i="8"/>
  <c r="K702" i="8"/>
  <c r="K703" i="8"/>
  <c r="K704" i="8"/>
  <c r="K705" i="8"/>
  <c r="K706" i="8"/>
  <c r="K707" i="8"/>
  <c r="K708" i="8"/>
  <c r="K709" i="8"/>
  <c r="K710" i="8"/>
  <c r="K711" i="8"/>
  <c r="K712" i="8"/>
  <c r="K713" i="8"/>
  <c r="K714" i="8"/>
  <c r="K715" i="8"/>
  <c r="K716" i="8"/>
  <c r="K717" i="8"/>
  <c r="K718" i="8"/>
  <c r="K719" i="8"/>
  <c r="K720" i="8"/>
  <c r="K721" i="8"/>
  <c r="K722" i="8"/>
  <c r="K723" i="8"/>
  <c r="K724" i="8"/>
  <c r="K725" i="8"/>
  <c r="K726" i="8"/>
  <c r="K727" i="8"/>
  <c r="K728" i="8"/>
  <c r="K729" i="8"/>
  <c r="K730" i="8"/>
  <c r="K731" i="8"/>
  <c r="K732" i="8"/>
  <c r="K733" i="8"/>
  <c r="K734" i="8"/>
  <c r="K735" i="8"/>
  <c r="K736" i="8"/>
  <c r="K737" i="8"/>
  <c r="K738" i="8"/>
  <c r="K739" i="8"/>
  <c r="K740" i="8"/>
  <c r="K741" i="8"/>
  <c r="K742" i="8"/>
  <c r="K745" i="8"/>
  <c r="K746" i="8"/>
  <c r="K747" i="8"/>
  <c r="K748" i="8"/>
  <c r="K749" i="8"/>
  <c r="K750" i="8"/>
  <c r="K751" i="8"/>
  <c r="K752" i="8"/>
  <c r="K753" i="8"/>
  <c r="K754" i="8"/>
  <c r="K755" i="8"/>
  <c r="K756" i="8"/>
  <c r="K757" i="8"/>
  <c r="K758" i="8"/>
  <c r="K759" i="8"/>
  <c r="K760" i="8"/>
  <c r="K761" i="8"/>
  <c r="K762" i="8"/>
  <c r="K764" i="8"/>
  <c r="K765" i="8"/>
  <c r="K766" i="8"/>
  <c r="K767" i="8"/>
  <c r="K768" i="8"/>
  <c r="K769" i="8"/>
  <c r="K770" i="8"/>
  <c r="K771" i="8"/>
  <c r="K772" i="8"/>
  <c r="K773" i="8"/>
  <c r="K774" i="8"/>
  <c r="K776" i="8"/>
  <c r="K777" i="8"/>
  <c r="K778" i="8"/>
  <c r="K779" i="8"/>
  <c r="K780" i="8"/>
  <c r="K781" i="8"/>
  <c r="K782" i="8"/>
  <c r="K783" i="8"/>
  <c r="K784" i="8"/>
  <c r="K785" i="8"/>
  <c r="K787" i="8"/>
  <c r="K789" i="8"/>
  <c r="K791" i="8"/>
  <c r="K792" i="8"/>
  <c r="J792" i="8"/>
  <c r="M792" i="8" s="1"/>
  <c r="J791" i="8"/>
  <c r="M791" i="8" s="1"/>
  <c r="J789" i="8"/>
  <c r="M789" i="8" s="1"/>
  <c r="J787" i="8"/>
  <c r="M787" i="8" s="1"/>
  <c r="J785" i="8"/>
  <c r="M785" i="8" s="1"/>
  <c r="J782" i="8"/>
  <c r="M782" i="8" s="1"/>
  <c r="J780" i="8"/>
  <c r="M780" i="8" s="1"/>
  <c r="J779" i="8"/>
  <c r="M779" i="8" s="1"/>
  <c r="J778" i="8"/>
  <c r="M778" i="8" s="1"/>
  <c r="J777" i="8"/>
  <c r="M777" i="8" s="1"/>
  <c r="J776" i="8"/>
  <c r="M776" i="8" s="1"/>
  <c r="J772" i="8"/>
  <c r="M772" i="8" s="1"/>
  <c r="J769" i="8"/>
  <c r="M769" i="8" s="1"/>
  <c r="J766" i="8"/>
  <c r="M766" i="8" s="1"/>
  <c r="J765" i="8"/>
  <c r="M765" i="8" s="1"/>
  <c r="J760" i="8"/>
  <c r="M760" i="8" s="1"/>
  <c r="J756" i="8"/>
  <c r="M756" i="8" s="1"/>
  <c r="J755" i="8"/>
  <c r="M755" i="8" s="1"/>
  <c r="J754" i="8"/>
  <c r="M754" i="8" s="1"/>
  <c r="J753" i="8"/>
  <c r="M753" i="8" s="1"/>
  <c r="J752" i="8"/>
  <c r="M752" i="8" s="1"/>
  <c r="J751" i="8"/>
  <c r="M751" i="8" s="1"/>
  <c r="J750" i="8"/>
  <c r="M750" i="8" s="1"/>
  <c r="J748" i="8"/>
  <c r="M748" i="8" s="1"/>
  <c r="J747" i="8"/>
  <c r="M747" i="8" s="1"/>
  <c r="J746" i="8"/>
  <c r="M746" i="8" s="1"/>
  <c r="J745" i="8"/>
  <c r="M745" i="8" s="1"/>
  <c r="J744" i="8"/>
  <c r="M744" i="8" s="1"/>
  <c r="J742" i="8"/>
  <c r="M742" i="8" s="1"/>
  <c r="J741" i="8"/>
  <c r="M741" i="8" s="1"/>
  <c r="J740" i="8"/>
  <c r="M740" i="8" s="1"/>
  <c r="J739" i="8"/>
  <c r="M739" i="8" s="1"/>
  <c r="J738" i="8"/>
  <c r="M738" i="8" s="1"/>
  <c r="J737" i="8"/>
  <c r="M737" i="8" s="1"/>
  <c r="J736" i="8"/>
  <c r="M736" i="8" s="1"/>
  <c r="J735" i="8"/>
  <c r="M735" i="8" s="1"/>
  <c r="J734" i="8"/>
  <c r="M734" i="8" s="1"/>
  <c r="J732" i="8"/>
  <c r="M732" i="8" s="1"/>
  <c r="J731" i="8"/>
  <c r="M731" i="8" s="1"/>
  <c r="J730" i="8"/>
  <c r="M730" i="8" s="1"/>
  <c r="J729" i="8"/>
  <c r="M729" i="8" s="1"/>
  <c r="J727" i="8"/>
  <c r="M727" i="8" s="1"/>
  <c r="J726" i="8"/>
  <c r="M726" i="8" s="1"/>
  <c r="J725" i="8"/>
  <c r="M725" i="8" s="1"/>
  <c r="J724" i="8"/>
  <c r="M724" i="8" s="1"/>
  <c r="J722" i="8"/>
  <c r="M722" i="8" s="1"/>
  <c r="J720" i="8"/>
  <c r="M720" i="8" s="1"/>
  <c r="J718" i="8"/>
  <c r="M718" i="8" s="1"/>
  <c r="J716" i="8"/>
  <c r="M716" i="8" s="1"/>
  <c r="J715" i="8"/>
  <c r="M715" i="8" s="1"/>
  <c r="J714" i="8"/>
  <c r="M714" i="8" s="1"/>
  <c r="J713" i="8"/>
  <c r="M713" i="8" s="1"/>
  <c r="J712" i="8"/>
  <c r="M712" i="8" s="1"/>
  <c r="J709" i="8"/>
  <c r="M709" i="8" s="1"/>
  <c r="J708" i="8"/>
  <c r="M708" i="8" s="1"/>
  <c r="J707" i="8"/>
  <c r="M707" i="8" s="1"/>
  <c r="J706" i="8"/>
  <c r="M706" i="8" s="1"/>
  <c r="J705" i="8"/>
  <c r="M705" i="8" s="1"/>
  <c r="J704" i="8"/>
  <c r="M704" i="8" s="1"/>
  <c r="J703" i="8"/>
  <c r="M703" i="8" s="1"/>
  <c r="J702" i="8"/>
  <c r="M702" i="8" s="1"/>
  <c r="J701" i="8"/>
  <c r="M701" i="8" s="1"/>
  <c r="J699" i="8"/>
  <c r="M699" i="8" s="1"/>
  <c r="J697" i="8"/>
  <c r="M697" i="8" s="1"/>
  <c r="J695" i="8"/>
  <c r="M695" i="8" s="1"/>
  <c r="J694" i="8"/>
  <c r="M694" i="8" s="1"/>
  <c r="J692" i="8"/>
  <c r="M692" i="8" s="1"/>
  <c r="J691" i="8"/>
  <c r="M691" i="8" s="1"/>
  <c r="J689" i="8"/>
  <c r="M689" i="8" s="1"/>
  <c r="J688" i="8"/>
  <c r="M688" i="8" s="1"/>
  <c r="J687" i="8"/>
  <c r="M687" i="8" s="1"/>
  <c r="J684" i="8"/>
  <c r="M684" i="8" s="1"/>
  <c r="J683" i="8"/>
  <c r="M683" i="8" s="1"/>
  <c r="J680" i="8"/>
  <c r="M680" i="8" s="1"/>
  <c r="J679" i="8"/>
  <c r="M679" i="8" s="1"/>
  <c r="J678" i="8"/>
  <c r="M678" i="8" s="1"/>
  <c r="J677" i="8"/>
  <c r="M677" i="8" s="1"/>
  <c r="J676" i="8"/>
  <c r="M676" i="8" s="1"/>
  <c r="J675" i="8"/>
  <c r="M675" i="8" s="1"/>
  <c r="J674" i="8"/>
  <c r="M674" i="8" s="1"/>
  <c r="J673" i="8"/>
  <c r="M673" i="8" s="1"/>
  <c r="J672" i="8"/>
  <c r="M672" i="8" s="1"/>
  <c r="J671" i="8"/>
  <c r="M671" i="8" s="1"/>
  <c r="J670" i="8"/>
  <c r="M670" i="8" s="1"/>
  <c r="J667" i="8"/>
  <c r="M667" i="8" s="1"/>
  <c r="J665" i="8"/>
  <c r="M665" i="8" s="1"/>
  <c r="J664" i="8"/>
  <c r="M664" i="8" s="1"/>
  <c r="J663" i="8"/>
  <c r="M663" i="8" s="1"/>
  <c r="J661" i="8"/>
  <c r="M661" i="8" s="1"/>
  <c r="J660" i="8"/>
  <c r="M660" i="8" s="1"/>
  <c r="J659" i="8"/>
  <c r="M659" i="8" s="1"/>
  <c r="J658" i="8"/>
  <c r="M658" i="8" s="1"/>
  <c r="J651" i="8"/>
  <c r="M651" i="8" s="1"/>
  <c r="J650" i="8"/>
  <c r="M650" i="8" s="1"/>
  <c r="J649" i="8"/>
  <c r="M649" i="8" s="1"/>
  <c r="J648" i="8"/>
  <c r="M648" i="8" s="1"/>
  <c r="J647" i="8"/>
  <c r="M647" i="8" s="1"/>
  <c r="J646" i="8"/>
  <c r="M646" i="8" s="1"/>
  <c r="J645" i="8"/>
  <c r="M645" i="8" s="1"/>
  <c r="J644" i="8"/>
  <c r="M644" i="8" s="1"/>
  <c r="J643" i="8"/>
  <c r="M643" i="8" s="1"/>
  <c r="J642" i="8"/>
  <c r="M642" i="8" s="1"/>
  <c r="J639" i="8"/>
  <c r="M639" i="8" s="1"/>
  <c r="J638" i="8"/>
  <c r="M638" i="8" s="1"/>
  <c r="J637" i="8"/>
  <c r="M637" i="8" s="1"/>
  <c r="J634" i="8"/>
  <c r="M634" i="8" s="1"/>
  <c r="J633" i="8"/>
  <c r="M633" i="8" s="1"/>
  <c r="J630" i="8"/>
  <c r="M630" i="8" s="1"/>
  <c r="J629" i="8"/>
  <c r="M629" i="8" s="1"/>
  <c r="J628" i="8"/>
  <c r="M628" i="8" s="1"/>
  <c r="J625" i="8"/>
  <c r="M625" i="8" s="1"/>
  <c r="J624" i="8"/>
  <c r="M624" i="8" s="1"/>
  <c r="J623" i="8"/>
  <c r="M623" i="8" s="1"/>
  <c r="J621" i="8"/>
  <c r="M621" i="8" s="1"/>
  <c r="J619" i="8"/>
  <c r="M619" i="8" s="1"/>
  <c r="J618" i="8"/>
  <c r="M618" i="8" s="1"/>
  <c r="J617" i="8"/>
  <c r="M617" i="8" s="1"/>
  <c r="J616" i="8"/>
  <c r="M616" i="8" s="1"/>
  <c r="J615" i="8"/>
  <c r="M615" i="8" s="1"/>
  <c r="J614" i="8"/>
  <c r="M614" i="8" s="1"/>
  <c r="J612" i="8"/>
  <c r="M612" i="8" s="1"/>
  <c r="J610" i="8"/>
  <c r="M610" i="8" s="1"/>
  <c r="J606" i="8"/>
  <c r="M606" i="8" s="1"/>
  <c r="J605" i="8"/>
  <c r="M605" i="8" s="1"/>
  <c r="J574" i="8"/>
  <c r="M574" i="8" s="1"/>
  <c r="J572" i="8"/>
  <c r="M572" i="8" s="1"/>
  <c r="J570" i="8"/>
  <c r="M570" i="8" s="1"/>
  <c r="J564" i="8"/>
  <c r="M564" i="8" s="1"/>
  <c r="J562" i="8"/>
  <c r="M562" i="8" s="1"/>
  <c r="J561" i="8"/>
  <c r="M561" i="8" s="1"/>
  <c r="J560" i="8"/>
  <c r="M560" i="8" s="1"/>
  <c r="J559" i="8"/>
  <c r="M559" i="8" s="1"/>
  <c r="J556" i="8"/>
  <c r="M556" i="8" s="1"/>
  <c r="J555" i="8"/>
  <c r="M555" i="8" s="1"/>
  <c r="J553" i="8"/>
  <c r="M553" i="8" s="1"/>
  <c r="J550" i="8"/>
  <c r="M550" i="8" s="1"/>
  <c r="J549" i="8"/>
  <c r="M549" i="8" s="1"/>
  <c r="J545" i="8"/>
  <c r="M545" i="8" s="1"/>
  <c r="J544" i="8"/>
  <c r="M544" i="8" s="1"/>
  <c r="J541" i="8"/>
  <c r="M541" i="8" s="1"/>
  <c r="J540" i="8"/>
  <c r="M540" i="8" s="1"/>
  <c r="J537" i="8"/>
  <c r="M537" i="8" s="1"/>
  <c r="J536" i="8"/>
  <c r="M536" i="8" s="1"/>
  <c r="J535" i="8"/>
  <c r="M535" i="8" s="1"/>
  <c r="J534" i="8"/>
  <c r="M534" i="8" s="1"/>
  <c r="J533" i="8"/>
  <c r="M533" i="8" s="1"/>
  <c r="J530" i="8"/>
  <c r="M530" i="8" s="1"/>
  <c r="J529" i="8"/>
  <c r="M529" i="8" s="1"/>
  <c r="J526" i="8"/>
  <c r="M526" i="8" s="1"/>
  <c r="J525" i="8"/>
  <c r="M525" i="8" s="1"/>
  <c r="J522" i="8"/>
  <c r="M522" i="8" s="1"/>
  <c r="J521" i="8"/>
  <c r="M521" i="8" s="1"/>
  <c r="J519" i="8"/>
  <c r="M519" i="8" s="1"/>
  <c r="J518" i="8"/>
  <c r="M518" i="8" s="1"/>
  <c r="J516" i="8"/>
  <c r="M516" i="8" s="1"/>
  <c r="J514" i="8"/>
  <c r="M514" i="8" s="1"/>
  <c r="J511" i="8"/>
  <c r="M511" i="8" s="1"/>
  <c r="J510" i="8"/>
  <c r="M510" i="8" s="1"/>
  <c r="J507" i="8"/>
  <c r="M507" i="8" s="1"/>
  <c r="J506" i="8"/>
  <c r="M506" i="8" s="1"/>
  <c r="J505" i="8"/>
  <c r="M505" i="8" s="1"/>
  <c r="J504" i="8"/>
  <c r="M504" i="8" s="1"/>
  <c r="J503" i="8"/>
  <c r="M503" i="8" s="1"/>
  <c r="J501" i="8"/>
  <c r="M501" i="8" s="1"/>
  <c r="J500" i="8"/>
  <c r="M500" i="8" s="1"/>
  <c r="J497" i="8"/>
  <c r="M497" i="8" s="1"/>
  <c r="J496" i="8"/>
  <c r="M496" i="8" s="1"/>
  <c r="J493" i="8"/>
  <c r="M493" i="8" s="1"/>
  <c r="J492" i="8"/>
  <c r="M492" i="8" s="1"/>
  <c r="J488" i="8"/>
  <c r="M488" i="8" s="1"/>
  <c r="J487" i="8"/>
  <c r="M487" i="8" s="1"/>
  <c r="J484" i="8"/>
  <c r="M484" i="8" s="1"/>
  <c r="J483" i="8"/>
  <c r="M483" i="8" s="1"/>
  <c r="J480" i="8"/>
  <c r="M480" i="8" s="1"/>
  <c r="J479" i="8"/>
  <c r="M479" i="8" s="1"/>
  <c r="J478" i="8"/>
  <c r="M478" i="8" s="1"/>
  <c r="J477" i="8"/>
  <c r="M477" i="8" s="1"/>
  <c r="J476" i="8"/>
  <c r="M476" i="8" s="1"/>
  <c r="J473" i="8"/>
  <c r="M473" i="8" s="1"/>
  <c r="J472" i="8"/>
  <c r="M472" i="8" s="1"/>
  <c r="J469" i="8"/>
  <c r="M469" i="8" s="1"/>
  <c r="J468" i="8"/>
  <c r="M468" i="8" s="1"/>
  <c r="J465" i="8"/>
  <c r="M465" i="8" s="1"/>
  <c r="J464" i="8"/>
  <c r="M464" i="8" s="1"/>
  <c r="J462" i="8"/>
  <c r="M462" i="8" s="1"/>
  <c r="J461" i="8"/>
  <c r="M461" i="8" s="1"/>
  <c r="J459" i="8"/>
  <c r="M459" i="8" s="1"/>
  <c r="J457" i="8"/>
  <c r="M457" i="8" s="1"/>
  <c r="J454" i="8"/>
  <c r="M454" i="8" s="1"/>
  <c r="J453" i="8"/>
  <c r="M453" i="8" s="1"/>
  <c r="J450" i="8"/>
  <c r="M450" i="8" s="1"/>
  <c r="J449" i="8"/>
  <c r="M449" i="8" s="1"/>
  <c r="J448" i="8"/>
  <c r="M448" i="8" s="1"/>
  <c r="J447" i="8"/>
  <c r="M447" i="8" s="1"/>
  <c r="J446" i="8"/>
  <c r="M446" i="8" s="1"/>
  <c r="J444" i="8"/>
  <c r="M444" i="8" s="1"/>
  <c r="J443" i="8"/>
  <c r="M443" i="8" s="1"/>
  <c r="J440" i="8"/>
  <c r="M440" i="8" s="1"/>
  <c r="J439" i="8"/>
  <c r="M439" i="8" s="1"/>
  <c r="J436" i="8"/>
  <c r="M436" i="8" s="1"/>
  <c r="J435" i="8"/>
  <c r="M435" i="8" s="1"/>
  <c r="J430" i="8"/>
  <c r="M430" i="8" s="1"/>
  <c r="J429" i="8"/>
  <c r="M429" i="8" s="1"/>
  <c r="J426" i="8"/>
  <c r="M426" i="8" s="1"/>
  <c r="J425" i="8"/>
  <c r="M425" i="8" s="1"/>
  <c r="J422" i="8"/>
  <c r="M422" i="8" s="1"/>
  <c r="J421" i="8"/>
  <c r="M421" i="8" s="1"/>
  <c r="J420" i="8"/>
  <c r="M420" i="8" s="1"/>
  <c r="J419" i="8"/>
  <c r="M419" i="8" s="1"/>
  <c r="J418" i="8"/>
  <c r="M418" i="8" s="1"/>
  <c r="J415" i="8"/>
  <c r="M415" i="8" s="1"/>
  <c r="J414" i="8"/>
  <c r="M414" i="8" s="1"/>
  <c r="J411" i="8"/>
  <c r="M411" i="8" s="1"/>
  <c r="J410" i="8"/>
  <c r="M410" i="8" s="1"/>
  <c r="J408" i="8"/>
  <c r="M408" i="8" s="1"/>
  <c r="J406" i="8"/>
  <c r="M406" i="8" s="1"/>
  <c r="J404" i="8"/>
  <c r="M404" i="8" s="1"/>
  <c r="J403" i="8"/>
  <c r="M403" i="8" s="1"/>
  <c r="J401" i="8"/>
  <c r="M401" i="8" s="1"/>
  <c r="J399" i="8"/>
  <c r="M399" i="8" s="1"/>
  <c r="J397" i="8"/>
  <c r="M397" i="8" s="1"/>
  <c r="J395" i="8"/>
  <c r="M395" i="8" s="1"/>
  <c r="J394" i="8"/>
  <c r="M394" i="8" s="1"/>
  <c r="J393" i="8"/>
  <c r="M393" i="8" s="1"/>
  <c r="J392" i="8"/>
  <c r="M392" i="8" s="1"/>
  <c r="J390" i="8"/>
  <c r="M390" i="8" s="1"/>
  <c r="J389" i="8"/>
  <c r="M389" i="8" s="1"/>
  <c r="J386" i="8"/>
  <c r="M386" i="8" s="1"/>
  <c r="J385" i="8"/>
  <c r="M385" i="8" s="1"/>
  <c r="J382" i="8"/>
  <c r="M382" i="8" s="1"/>
  <c r="J381" i="8"/>
  <c r="M381" i="8" s="1"/>
  <c r="J380" i="8"/>
  <c r="M380" i="8" s="1"/>
  <c r="J378" i="8"/>
  <c r="M378" i="8" s="1"/>
  <c r="J377" i="8"/>
  <c r="M377" i="8" s="1"/>
  <c r="J375" i="8"/>
  <c r="M375" i="8" s="1"/>
  <c r="J373" i="8"/>
  <c r="M373" i="8" s="1"/>
  <c r="J371" i="8"/>
  <c r="M371" i="8" s="1"/>
  <c r="J369" i="8"/>
  <c r="M369" i="8" s="1"/>
  <c r="J368" i="8"/>
  <c r="M368" i="8" s="1"/>
  <c r="J367" i="8"/>
  <c r="M367" i="8" s="1"/>
  <c r="J366" i="8"/>
  <c r="M366" i="8" s="1"/>
  <c r="J365" i="8"/>
  <c r="M365" i="8" s="1"/>
  <c r="J364" i="8"/>
  <c r="M364" i="8" s="1"/>
  <c r="J363" i="8"/>
  <c r="M363" i="8" s="1"/>
  <c r="J362" i="8"/>
  <c r="M362" i="8" s="1"/>
  <c r="J361" i="8"/>
  <c r="M361" i="8" s="1"/>
  <c r="J360" i="8"/>
  <c r="M360" i="8" s="1"/>
  <c r="J359" i="8"/>
  <c r="M359" i="8" s="1"/>
  <c r="J358" i="8"/>
  <c r="M358" i="8" s="1"/>
  <c r="J357" i="8"/>
  <c r="M357" i="8" s="1"/>
  <c r="J351" i="8"/>
  <c r="M351" i="8" s="1"/>
  <c r="J342" i="8"/>
  <c r="M342" i="8" s="1"/>
  <c r="J340" i="8"/>
  <c r="M340" i="8" s="1"/>
  <c r="J339" i="8"/>
  <c r="M339" i="8" s="1"/>
  <c r="J338" i="8"/>
  <c r="M338" i="8" s="1"/>
  <c r="J329" i="8"/>
  <c r="M329" i="8" s="1"/>
  <c r="J327" i="8"/>
  <c r="M327" i="8" s="1"/>
  <c r="J326" i="8"/>
  <c r="M326" i="8" s="1"/>
  <c r="J325" i="8"/>
  <c r="M325" i="8" s="1"/>
  <c r="J324" i="8"/>
  <c r="M324" i="8" s="1"/>
  <c r="J323" i="8"/>
  <c r="M323" i="8" s="1"/>
  <c r="J321" i="8"/>
  <c r="M321" i="8" s="1"/>
  <c r="J320" i="8"/>
  <c r="M320" i="8" s="1"/>
  <c r="J319" i="8"/>
  <c r="M319" i="8" s="1"/>
  <c r="J318" i="8"/>
  <c r="M318" i="8" s="1"/>
  <c r="J317" i="8"/>
  <c r="M317" i="8" s="1"/>
  <c r="J316" i="8"/>
  <c r="M316" i="8" s="1"/>
  <c r="J315" i="8"/>
  <c r="M315" i="8" s="1"/>
  <c r="J314" i="8"/>
  <c r="M314" i="8" s="1"/>
  <c r="J313" i="8"/>
  <c r="M313" i="8" s="1"/>
  <c r="J309" i="8"/>
  <c r="M309" i="8" s="1"/>
  <c r="J308" i="8"/>
  <c r="M308" i="8" s="1"/>
  <c r="J307" i="8"/>
  <c r="M307" i="8" s="1"/>
  <c r="J306" i="8"/>
  <c r="M306" i="8" s="1"/>
  <c r="J305" i="8"/>
  <c r="M305" i="8" s="1"/>
  <c r="J304" i="8"/>
  <c r="M304" i="8" s="1"/>
  <c r="J301" i="8"/>
  <c r="M301" i="8" s="1"/>
  <c r="J299" i="8"/>
  <c r="M299" i="8" s="1"/>
  <c r="J298" i="8"/>
  <c r="M298" i="8" s="1"/>
  <c r="J295" i="8"/>
  <c r="M295" i="8" s="1"/>
  <c r="J294" i="8"/>
  <c r="M294" i="8" s="1"/>
  <c r="J292" i="8"/>
  <c r="M292" i="8" s="1"/>
  <c r="J291" i="8"/>
  <c r="M291" i="8" s="1"/>
  <c r="J290" i="8"/>
  <c r="M290" i="8" s="1"/>
  <c r="J289" i="8"/>
  <c r="M289" i="8" s="1"/>
  <c r="J288" i="8"/>
  <c r="M288" i="8" s="1"/>
  <c r="J281" i="8"/>
  <c r="M281" i="8" s="1"/>
  <c r="J280" i="8"/>
  <c r="M280" i="8" s="1"/>
  <c r="J278" i="8"/>
  <c r="M278" i="8" s="1"/>
  <c r="J275" i="8"/>
  <c r="M275" i="8" s="1"/>
  <c r="J273" i="8"/>
  <c r="M273" i="8" s="1"/>
  <c r="J271" i="8"/>
  <c r="M271" i="8" s="1"/>
  <c r="J270" i="8"/>
  <c r="M270" i="8" s="1"/>
  <c r="J269" i="8"/>
  <c r="M269" i="8" s="1"/>
  <c r="J267" i="8"/>
  <c r="M267" i="8" s="1"/>
  <c r="J266" i="8"/>
  <c r="M266" i="8" s="1"/>
  <c r="J265" i="8"/>
  <c r="M265" i="8" s="1"/>
  <c r="J264" i="8"/>
  <c r="M264" i="8" s="1"/>
  <c r="J260" i="8"/>
  <c r="M260" i="8" s="1"/>
  <c r="J259" i="8"/>
  <c r="M259" i="8" s="1"/>
  <c r="J258" i="8"/>
  <c r="M258" i="8" s="1"/>
  <c r="J256" i="8"/>
  <c r="M256" i="8" s="1"/>
  <c r="J254" i="8"/>
  <c r="M254" i="8" s="1"/>
  <c r="J253" i="8"/>
  <c r="M253" i="8" s="1"/>
  <c r="J252" i="8"/>
  <c r="M252" i="8" s="1"/>
  <c r="J251" i="8"/>
  <c r="M251" i="8" s="1"/>
  <c r="J250" i="8"/>
  <c r="M250" i="8" s="1"/>
  <c r="J249" i="8"/>
  <c r="M249" i="8" s="1"/>
  <c r="J248" i="8"/>
  <c r="M248" i="8" s="1"/>
  <c r="J247" i="8"/>
  <c r="M247" i="8" s="1"/>
  <c r="J246" i="8"/>
  <c r="M246" i="8" s="1"/>
  <c r="J245" i="8"/>
  <c r="M245" i="8" s="1"/>
  <c r="J244" i="8"/>
  <c r="M244" i="8" s="1"/>
  <c r="J242" i="8"/>
  <c r="M242" i="8" s="1"/>
  <c r="J241" i="8"/>
  <c r="M241" i="8" s="1"/>
  <c r="J239" i="8"/>
  <c r="M239" i="8" s="1"/>
  <c r="J238" i="8"/>
  <c r="M238" i="8" s="1"/>
  <c r="J237" i="8"/>
  <c r="M237" i="8" s="1"/>
  <c r="J235" i="8"/>
  <c r="M235" i="8" s="1"/>
  <c r="J234" i="8"/>
  <c r="M234" i="8" s="1"/>
  <c r="J232" i="8"/>
  <c r="M232" i="8" s="1"/>
  <c r="J230" i="8"/>
  <c r="M230" i="8" s="1"/>
  <c r="J228" i="8"/>
  <c r="M228" i="8" s="1"/>
  <c r="J226" i="8"/>
  <c r="M226" i="8" s="1"/>
  <c r="J224" i="8"/>
  <c r="M224" i="8" s="1"/>
  <c r="J223" i="8"/>
  <c r="M223" i="8" s="1"/>
  <c r="J222" i="8"/>
  <c r="M222" i="8" s="1"/>
  <c r="J218" i="8"/>
  <c r="M218" i="8" s="1"/>
  <c r="J215" i="8"/>
  <c r="M215" i="8" s="1"/>
  <c r="J213" i="8"/>
  <c r="M213" i="8" s="1"/>
  <c r="J211" i="8"/>
  <c r="M211" i="8" s="1"/>
  <c r="J210" i="8"/>
  <c r="M210" i="8" s="1"/>
  <c r="J208" i="8"/>
  <c r="M208" i="8" s="1"/>
  <c r="J207" i="8"/>
  <c r="M207" i="8" s="1"/>
  <c r="J203" i="8"/>
  <c r="M203" i="8" s="1"/>
  <c r="J201" i="8"/>
  <c r="M201" i="8" s="1"/>
  <c r="J200" i="8"/>
  <c r="M200" i="8" s="1"/>
  <c r="J199" i="8"/>
  <c r="M199" i="8" s="1"/>
  <c r="J198" i="8"/>
  <c r="M198" i="8" s="1"/>
  <c r="J197" i="8"/>
  <c r="M197" i="8" s="1"/>
  <c r="J196" i="8"/>
  <c r="M196" i="8" s="1"/>
  <c r="J195" i="8"/>
  <c r="M195" i="8" s="1"/>
  <c r="J194" i="8"/>
  <c r="M194" i="8" s="1"/>
  <c r="J193" i="8"/>
  <c r="M193" i="8" s="1"/>
  <c r="J192" i="8"/>
  <c r="M192" i="8" s="1"/>
  <c r="J191" i="8"/>
  <c r="M191" i="8" s="1"/>
  <c r="J190" i="8"/>
  <c r="M190" i="8" s="1"/>
  <c r="J189" i="8"/>
  <c r="M189" i="8" s="1"/>
  <c r="J188" i="8"/>
  <c r="M188" i="8" s="1"/>
  <c r="J187" i="8"/>
  <c r="M187" i="8" s="1"/>
  <c r="J186" i="8"/>
  <c r="M186" i="8" s="1"/>
  <c r="J185" i="8"/>
  <c r="M185" i="8" s="1"/>
  <c r="J184" i="8"/>
  <c r="M184" i="8" s="1"/>
  <c r="J183" i="8"/>
  <c r="M183" i="8" s="1"/>
  <c r="J182" i="8"/>
  <c r="M182" i="8" s="1"/>
  <c r="J181" i="8"/>
  <c r="M181" i="8" s="1"/>
  <c r="J180" i="8"/>
  <c r="M180" i="8" s="1"/>
  <c r="J179" i="8"/>
  <c r="M179" i="8" s="1"/>
  <c r="J178" i="8"/>
  <c r="M178" i="8" s="1"/>
  <c r="J177" i="8"/>
  <c r="M177" i="8" s="1"/>
  <c r="J176" i="8"/>
  <c r="M176" i="8" s="1"/>
  <c r="J175" i="8"/>
  <c r="M175" i="8" s="1"/>
  <c r="J174" i="8"/>
  <c r="M174" i="8" s="1"/>
  <c r="J173" i="8"/>
  <c r="M173" i="8" s="1"/>
  <c r="J172" i="8"/>
  <c r="M172" i="8" s="1"/>
  <c r="J171" i="8"/>
  <c r="M171" i="8" s="1"/>
  <c r="J170" i="8"/>
  <c r="M170" i="8" s="1"/>
  <c r="J169" i="8"/>
  <c r="M169" i="8" s="1"/>
  <c r="J168" i="8"/>
  <c r="M168" i="8" s="1"/>
  <c r="J167" i="8"/>
  <c r="M167" i="8" s="1"/>
  <c r="J166" i="8"/>
  <c r="M166" i="8" s="1"/>
  <c r="J165" i="8"/>
  <c r="M165" i="8" s="1"/>
  <c r="J164" i="8"/>
  <c r="M164" i="8" s="1"/>
  <c r="J163" i="8"/>
  <c r="M163" i="8" s="1"/>
  <c r="J162" i="8"/>
  <c r="M162" i="8" s="1"/>
  <c r="J161" i="8"/>
  <c r="M161" i="8" s="1"/>
  <c r="J160" i="8"/>
  <c r="M160" i="8" s="1"/>
  <c r="J159" i="8"/>
  <c r="M159" i="8" s="1"/>
  <c r="J158" i="8"/>
  <c r="M158" i="8" s="1"/>
  <c r="J157" i="8"/>
  <c r="M157" i="8" s="1"/>
  <c r="J155" i="8"/>
  <c r="M155" i="8" s="1"/>
  <c r="J154" i="8"/>
  <c r="M154" i="8" s="1"/>
  <c r="J153" i="8"/>
  <c r="M153" i="8" s="1"/>
  <c r="J152" i="8"/>
  <c r="M152" i="8" s="1"/>
  <c r="J151" i="8"/>
  <c r="M151" i="8" s="1"/>
  <c r="J150" i="8"/>
  <c r="M150" i="8" s="1"/>
  <c r="J148" i="8"/>
  <c r="M148" i="8" s="1"/>
  <c r="J147" i="8"/>
  <c r="M147" i="8" s="1"/>
  <c r="J146" i="8"/>
  <c r="M146" i="8" s="1"/>
  <c r="J145" i="8"/>
  <c r="M145" i="8" s="1"/>
  <c r="J144" i="8"/>
  <c r="M144" i="8" s="1"/>
  <c r="J143" i="8"/>
  <c r="M143" i="8" s="1"/>
  <c r="J142" i="8"/>
  <c r="M142" i="8" s="1"/>
  <c r="J141" i="8"/>
  <c r="M141" i="8" s="1"/>
  <c r="J140" i="8"/>
  <c r="M140" i="8" s="1"/>
  <c r="J139" i="8"/>
  <c r="M139" i="8" s="1"/>
  <c r="J138" i="8"/>
  <c r="M138" i="8" s="1"/>
  <c r="J137" i="8"/>
  <c r="M137" i="8" s="1"/>
  <c r="J136" i="8"/>
  <c r="M136" i="8" s="1"/>
  <c r="J135" i="8"/>
  <c r="M135" i="8" s="1"/>
  <c r="J134" i="8"/>
  <c r="M134" i="8" s="1"/>
  <c r="J133" i="8"/>
  <c r="M133" i="8" s="1"/>
  <c r="J132" i="8"/>
  <c r="M132" i="8" s="1"/>
  <c r="J131" i="8"/>
  <c r="M131" i="8" s="1"/>
  <c r="J130" i="8"/>
  <c r="M130" i="8" s="1"/>
  <c r="J129" i="8"/>
  <c r="M129" i="8" s="1"/>
  <c r="J128" i="8"/>
  <c r="M128" i="8" s="1"/>
  <c r="J127" i="8"/>
  <c r="M127" i="8" s="1"/>
  <c r="J126" i="8"/>
  <c r="M126" i="8" s="1"/>
  <c r="J125" i="8"/>
  <c r="M125" i="8" s="1"/>
  <c r="J124" i="8"/>
  <c r="M124" i="8" s="1"/>
  <c r="J123" i="8"/>
  <c r="M123" i="8" s="1"/>
  <c r="J122" i="8"/>
  <c r="M122" i="8" s="1"/>
  <c r="J117" i="8"/>
  <c r="M117" i="8" s="1"/>
  <c r="J116" i="8"/>
  <c r="M116" i="8" s="1"/>
  <c r="J113" i="8"/>
  <c r="M113" i="8" s="1"/>
  <c r="J112" i="8"/>
  <c r="M112" i="8" s="1"/>
  <c r="J111" i="8"/>
  <c r="M111" i="8" s="1"/>
  <c r="J110" i="8"/>
  <c r="M110" i="8" s="1"/>
  <c r="J109" i="8"/>
  <c r="M109" i="8" s="1"/>
  <c r="J108" i="8"/>
  <c r="M108" i="8" s="1"/>
  <c r="J107" i="8"/>
  <c r="M107" i="8" s="1"/>
  <c r="J106" i="8"/>
  <c r="M106" i="8" s="1"/>
  <c r="J105" i="8"/>
  <c r="M105" i="8" s="1"/>
  <c r="J104" i="8"/>
  <c r="M104" i="8" s="1"/>
  <c r="J103" i="8"/>
  <c r="M103" i="8" s="1"/>
  <c r="J102" i="8"/>
  <c r="M102" i="8" s="1"/>
  <c r="J101" i="8"/>
  <c r="M101" i="8" s="1"/>
  <c r="J100" i="8"/>
  <c r="M100" i="8" s="1"/>
  <c r="J99" i="8"/>
  <c r="M99" i="8" s="1"/>
  <c r="J98" i="8"/>
  <c r="M98" i="8" s="1"/>
  <c r="J96" i="8"/>
  <c r="M96" i="8" s="1"/>
  <c r="J95" i="8"/>
  <c r="M95" i="8" s="1"/>
  <c r="J94" i="8"/>
  <c r="M94" i="8" s="1"/>
  <c r="J93" i="8"/>
  <c r="M93" i="8" s="1"/>
  <c r="J92" i="8"/>
  <c r="M92" i="8" s="1"/>
  <c r="J91" i="8"/>
  <c r="M91" i="8" s="1"/>
  <c r="J90" i="8"/>
  <c r="M90" i="8" s="1"/>
  <c r="J89" i="8"/>
  <c r="M89" i="8" s="1"/>
  <c r="J88" i="8"/>
  <c r="M88" i="8" s="1"/>
  <c r="J87" i="8"/>
  <c r="M87" i="8" s="1"/>
  <c r="J84" i="8"/>
  <c r="M84" i="8" s="1"/>
  <c r="J83" i="8"/>
  <c r="M83" i="8" s="1"/>
  <c r="J82" i="8"/>
  <c r="M82" i="8" s="1"/>
  <c r="J81" i="8"/>
  <c r="M81" i="8" s="1"/>
  <c r="J79" i="8"/>
  <c r="M79" i="8" s="1"/>
  <c r="J78" i="8"/>
  <c r="M78" i="8" s="1"/>
  <c r="J77" i="8"/>
  <c r="M77" i="8" s="1"/>
  <c r="J76" i="8"/>
  <c r="M76" i="8" s="1"/>
  <c r="J75" i="8"/>
  <c r="M75" i="8" s="1"/>
  <c r="J74" i="8"/>
  <c r="M74" i="8" s="1"/>
  <c r="J73" i="8"/>
  <c r="M73" i="8" s="1"/>
  <c r="J72" i="8"/>
  <c r="M72" i="8" s="1"/>
  <c r="J71" i="8"/>
  <c r="M71" i="8" s="1"/>
  <c r="J66" i="8"/>
  <c r="M66" i="8" s="1"/>
  <c r="J64" i="8"/>
  <c r="M64" i="8" s="1"/>
  <c r="J63" i="8"/>
  <c r="M63" i="8" s="1"/>
  <c r="J62" i="8"/>
  <c r="M62" i="8" s="1"/>
  <c r="J61" i="8"/>
  <c r="M61" i="8" s="1"/>
  <c r="J60" i="8"/>
  <c r="M60" i="8" s="1"/>
  <c r="J59" i="8"/>
  <c r="M59" i="8" s="1"/>
  <c r="J58" i="8"/>
  <c r="M58" i="8" s="1"/>
  <c r="J57" i="8"/>
  <c r="M57" i="8" s="1"/>
  <c r="J56" i="8"/>
  <c r="M56" i="8" s="1"/>
  <c r="J55" i="8"/>
  <c r="M55" i="8" s="1"/>
  <c r="J52" i="8"/>
  <c r="M52" i="8" s="1"/>
  <c r="J51" i="8"/>
  <c r="M51" i="8" s="1"/>
  <c r="J50" i="8"/>
  <c r="M50" i="8" s="1"/>
  <c r="J49" i="8"/>
  <c r="M49" i="8" s="1"/>
  <c r="J48" i="8"/>
  <c r="M48" i="8" s="1"/>
  <c r="J47" i="8"/>
  <c r="M47" i="8" s="1"/>
  <c r="J46" i="8"/>
  <c r="M46" i="8" s="1"/>
  <c r="J45" i="8"/>
  <c r="M45" i="8" s="1"/>
  <c r="J44" i="8"/>
  <c r="M44" i="8" s="1"/>
  <c r="J43" i="8"/>
  <c r="M43" i="8" s="1"/>
  <c r="J42" i="8"/>
  <c r="M42" i="8" s="1"/>
  <c r="J41" i="8"/>
  <c r="M41" i="8" s="1"/>
  <c r="J40" i="8"/>
  <c r="M40" i="8" s="1"/>
  <c r="J39" i="8"/>
  <c r="M39" i="8" s="1"/>
  <c r="J38" i="8"/>
  <c r="M38" i="8" s="1"/>
  <c r="J37" i="8"/>
  <c r="M37" i="8" s="1"/>
  <c r="J36" i="8"/>
  <c r="M36" i="8" s="1"/>
  <c r="J35" i="8"/>
  <c r="M35" i="8" s="1"/>
  <c r="J34" i="8"/>
  <c r="M34" i="8" s="1"/>
  <c r="J33" i="8"/>
  <c r="M33" i="8" s="1"/>
  <c r="J32" i="8"/>
  <c r="M32" i="8" s="1"/>
  <c r="J31" i="8"/>
  <c r="M31" i="8" s="1"/>
  <c r="J30" i="8"/>
  <c r="M30" i="8" s="1"/>
  <c r="J28" i="8"/>
  <c r="M28" i="8" s="1"/>
  <c r="J27" i="8"/>
  <c r="M27" i="8" s="1"/>
  <c r="J26" i="8"/>
  <c r="M26" i="8" s="1"/>
  <c r="J25" i="8"/>
  <c r="M25" i="8" s="1"/>
  <c r="J24" i="8"/>
  <c r="M24" i="8" s="1"/>
  <c r="J23" i="8"/>
  <c r="M23" i="8" s="1"/>
  <c r="J22" i="8"/>
  <c r="M22" i="8" s="1"/>
  <c r="J21" i="8"/>
  <c r="M21" i="8" s="1"/>
  <c r="J20" i="8"/>
  <c r="M20" i="8" s="1"/>
  <c r="J19" i="8"/>
  <c r="M19" i="8" s="1"/>
  <c r="J18" i="8"/>
  <c r="M18" i="8" s="1"/>
  <c r="J17" i="8"/>
  <c r="M17" i="8" s="1"/>
  <c r="J16" i="8"/>
  <c r="M16" i="8" s="1"/>
  <c r="J13" i="8"/>
  <c r="M13" i="8" s="1"/>
  <c r="J11" i="8"/>
  <c r="M11" i="8" s="1"/>
  <c r="J9" i="8"/>
  <c r="M9" i="8" s="1"/>
  <c r="J8" i="8"/>
  <c r="M8" i="8" s="1"/>
  <c r="J5" i="8"/>
  <c r="M5" i="8" s="1"/>
  <c r="M118" i="8" l="1"/>
  <c r="K15" i="8" l="1"/>
  <c r="K63" i="8"/>
  <c r="K263" i="8"/>
  <c r="K311" i="8"/>
  <c r="K391" i="8"/>
  <c r="K471" i="8"/>
  <c r="K567" i="8"/>
  <c r="K655" i="8"/>
  <c r="K380" i="8"/>
  <c r="K788" i="8"/>
  <c r="K296" i="8"/>
  <c r="K312" i="8"/>
  <c r="K376" i="8"/>
  <c r="K424" i="8"/>
  <c r="K456" i="8"/>
  <c r="K520" i="8"/>
  <c r="K568" i="8"/>
  <c r="K268" i="8"/>
  <c r="K217" i="8"/>
  <c r="K409" i="8"/>
  <c r="K282" i="8"/>
  <c r="K378" i="8"/>
  <c r="K442" i="8"/>
  <c r="K490" i="8"/>
  <c r="K622" i="8"/>
  <c r="K786" i="8"/>
  <c r="K20" i="8"/>
  <c r="K284" i="8"/>
  <c r="K524" i="8"/>
  <c r="K139" i="8"/>
  <c r="K187" i="8"/>
  <c r="K267" i="8"/>
  <c r="K283" i="8"/>
  <c r="K331" i="8"/>
  <c r="K443" i="8"/>
  <c r="K475" i="8"/>
  <c r="K539" i="8"/>
  <c r="K21" i="8"/>
  <c r="K105" i="8"/>
  <c r="K141" i="8"/>
  <c r="K189" i="8"/>
  <c r="K285" i="8"/>
  <c r="K317" i="8"/>
  <c r="K349" i="8"/>
  <c r="K413" i="8"/>
  <c r="K509" i="8"/>
  <c r="K557" i="8"/>
  <c r="K589" i="8"/>
  <c r="K106" i="8"/>
  <c r="K126" i="8"/>
  <c r="K142" i="8"/>
  <c r="K190" i="8"/>
  <c r="K286" i="8"/>
  <c r="K334" i="8"/>
  <c r="K350" i="8"/>
  <c r="K790" i="8"/>
  <c r="K188" i="8"/>
  <c r="K127" i="8"/>
  <c r="K143" i="8"/>
  <c r="K191" i="8"/>
  <c r="K287" i="8"/>
  <c r="K463" i="8"/>
  <c r="K495" i="8"/>
  <c r="K543" i="8"/>
  <c r="K611" i="8"/>
  <c r="K743" i="8"/>
  <c r="K775" i="8"/>
  <c r="K192" i="8"/>
  <c r="K384" i="8"/>
  <c r="K432" i="8"/>
  <c r="K528" i="8"/>
  <c r="K592" i="8"/>
  <c r="K744" i="8"/>
  <c r="K209" i="8"/>
  <c r="K417" i="8"/>
  <c r="K513" i="8"/>
  <c r="K593" i="8"/>
  <c r="K613" i="8"/>
  <c r="K631" i="8"/>
  <c r="K370" i="8"/>
  <c r="K482" i="8"/>
  <c r="K578" i="8"/>
  <c r="K594" i="8"/>
  <c r="K698" i="8"/>
  <c r="K195" i="8"/>
  <c r="K467" i="8"/>
  <c r="K499" i="8"/>
  <c r="K547" i="8"/>
  <c r="K595" i="8"/>
  <c r="K763" i="8"/>
  <c r="K196" i="8"/>
  <c r="K276" i="8"/>
  <c r="K372" i="8"/>
  <c r="K388" i="8"/>
  <c r="K452" i="8"/>
  <c r="K500" i="8"/>
  <c r="K532" i="8"/>
  <c r="K580" i="8"/>
  <c r="K596" i="8"/>
  <c r="K428" i="8"/>
  <c r="K61" i="8"/>
  <c r="K389" i="8"/>
  <c r="K405" i="8"/>
  <c r="K597" i="8"/>
  <c r="K62" i="8"/>
  <c r="K114" i="8"/>
  <c r="K262" i="8"/>
  <c r="K374" i="8"/>
  <c r="K438" i="8"/>
  <c r="K486" i="8"/>
  <c r="K566" i="8"/>
  <c r="K140" i="8"/>
  <c r="K3" i="8"/>
  <c r="G349" i="8" l="1"/>
  <c r="G282" i="8"/>
  <c r="G283" i="8"/>
  <c r="G279" i="8"/>
  <c r="G332" i="8"/>
  <c r="G268" i="8"/>
  <c r="G270" i="8"/>
  <c r="G264" i="8"/>
  <c r="G273" i="8"/>
  <c r="G274" i="8"/>
</calcChain>
</file>

<file path=xl/sharedStrings.xml><?xml version="1.0" encoding="utf-8"?>
<sst xmlns="http://schemas.openxmlformats.org/spreadsheetml/2006/main" count="4686" uniqueCount="549">
  <si>
    <t>Budova</t>
  </si>
  <si>
    <t>Místnost</t>
  </si>
  <si>
    <t>Skupina</t>
  </si>
  <si>
    <t>Typ osvětlení</t>
  </si>
  <si>
    <t>Příkon
[W]</t>
  </si>
  <si>
    <t>Provoz
[hod]</t>
  </si>
  <si>
    <t>Počet zdrojů [ks]</t>
  </si>
  <si>
    <t>chodba</t>
  </si>
  <si>
    <t>Počet svítidel
[ks]</t>
  </si>
  <si>
    <t>Provoz [hod]</t>
  </si>
  <si>
    <t>kuchyňka</t>
  </si>
  <si>
    <t>šatna</t>
  </si>
  <si>
    <t>tělocvična</t>
  </si>
  <si>
    <t>sklad</t>
  </si>
  <si>
    <t>jídelna</t>
  </si>
  <si>
    <t>pokoj</t>
  </si>
  <si>
    <t>dílna</t>
  </si>
  <si>
    <t>recepce</t>
  </si>
  <si>
    <t>kuchyně</t>
  </si>
  <si>
    <t>Oddělení</t>
  </si>
  <si>
    <t>NP</t>
  </si>
  <si>
    <t>A4</t>
  </si>
  <si>
    <t>ARO</t>
  </si>
  <si>
    <t>1.NP</t>
  </si>
  <si>
    <t>zářivky</t>
  </si>
  <si>
    <t>A6</t>
  </si>
  <si>
    <t>Interna I</t>
  </si>
  <si>
    <t>2.NP</t>
  </si>
  <si>
    <t>Intertní ambulance, endoskopie</t>
  </si>
  <si>
    <t>C3</t>
  </si>
  <si>
    <t>Porodní oddělení</t>
  </si>
  <si>
    <t>WC, sklady</t>
  </si>
  <si>
    <t>úsporné hady</t>
  </si>
  <si>
    <t>sesterna</t>
  </si>
  <si>
    <t>Ambulance</t>
  </si>
  <si>
    <t>čekárna, chodba</t>
  </si>
  <si>
    <t>ordinace</t>
  </si>
  <si>
    <t>Šestinedělí + novorozenci</t>
  </si>
  <si>
    <t>žárovka</t>
  </si>
  <si>
    <t>WC pacienti</t>
  </si>
  <si>
    <t>pokoje 1 až 8 a 10</t>
  </si>
  <si>
    <t>šatna sester</t>
  </si>
  <si>
    <t>lékař</t>
  </si>
  <si>
    <t>ultrazvuk</t>
  </si>
  <si>
    <t>čaj.kuchyňka</t>
  </si>
  <si>
    <t>výbojka</t>
  </si>
  <si>
    <t>vyšetřovna</t>
  </si>
  <si>
    <t>WC personál</t>
  </si>
  <si>
    <t>koupelna</t>
  </si>
  <si>
    <t>čístící místnost</t>
  </si>
  <si>
    <t>germicid. Sv.</t>
  </si>
  <si>
    <t>Sterilizace</t>
  </si>
  <si>
    <t>1.PP</t>
  </si>
  <si>
    <t>novoroz. Pokoj II</t>
  </si>
  <si>
    <t>novoroz. Pokoj I</t>
  </si>
  <si>
    <t>místn. č. 007a,008,011,013,014,015 (úklid, WC, řezání, balírna, chodba)</t>
  </si>
  <si>
    <t>místn. č. 006 (elektrorozvodna NN)</t>
  </si>
  <si>
    <t>místn. č. 001, 004, 005 (hala, sklad, chodba)</t>
  </si>
  <si>
    <t>místn. č. 009, 012, 016, 017 (expedice, sklad, sklad, steril. mat., větrání)</t>
  </si>
  <si>
    <t>místn. č. 018, 019, 020 (sklad přeprave, mytí přepravek, příjem mat.)</t>
  </si>
  <si>
    <t>místn. č. 021, 022, 023, 024</t>
  </si>
  <si>
    <t>místn. č. 025, 026, 027, 029, 030 (chodba čistá, úklid, šatny, umývárny + WC zám.)</t>
  </si>
  <si>
    <t>místn. č. 031 (strojovna ÚT a přípravna vody)</t>
  </si>
  <si>
    <t>místn. č. 032 (formald. Steril.)</t>
  </si>
  <si>
    <t>místn.č. 033, 034, 035, 036 (kancelář, úklid. Stroje, sklad, sklad odpadu)</t>
  </si>
  <si>
    <t>A1</t>
  </si>
  <si>
    <t>A2</t>
  </si>
  <si>
    <t>A5</t>
  </si>
  <si>
    <t>3.NP</t>
  </si>
  <si>
    <t>místn. č. 201, 202 (schodiště, hala, čekárna)</t>
  </si>
  <si>
    <t>místn. č. 203-209 (místnosti soc. zařízení, úklid)</t>
  </si>
  <si>
    <t>místn. č. 211 (endoskopie)</t>
  </si>
  <si>
    <t>místn. č. 212 (vyšetřovna)</t>
  </si>
  <si>
    <t>místn. č. 213 (přípravna urologie)</t>
  </si>
  <si>
    <t>místn. č. 215 (urodynamika)</t>
  </si>
  <si>
    <t>místn. č. 216, 217, 218 (denní místnost + šatny)</t>
  </si>
  <si>
    <t>místn. č. 119, 120, 121, 122 (umývárna, sprcha, WC, sklad odpadu)</t>
  </si>
  <si>
    <t>Urologie - vyšetřovny</t>
  </si>
  <si>
    <t>Urologie - zákrokový sál</t>
  </si>
  <si>
    <t>místn. č. 223 (chodba, mytí lékařů)</t>
  </si>
  <si>
    <t>místn. č. 224 (sterilní sklad)</t>
  </si>
  <si>
    <t>místn. č. 225 (operační sál urologie)</t>
  </si>
  <si>
    <t>místn. č. 226 (dekontaminace, mytí)</t>
  </si>
  <si>
    <t>místn. č. 227 (příprava pacientů)</t>
  </si>
  <si>
    <t>místn. č. 228 (filtr urologie)</t>
  </si>
  <si>
    <t>místn. č. 229 (primář)</t>
  </si>
  <si>
    <t>místn. č. 233 (UPS)</t>
  </si>
  <si>
    <t>Interna II</t>
  </si>
  <si>
    <t>Ředitelství, vestibul</t>
  </si>
  <si>
    <t>místnosti č. 311 až 322 + místnosti č. 342 až 349 + chodba</t>
  </si>
  <si>
    <t>místnosti č. 325 až 342</t>
  </si>
  <si>
    <t>místnosti č. 301, 302 (chodba, zasedací místnost)</t>
  </si>
  <si>
    <t>místnosti č. 303 - 306 (umývárna, sociál. zařízení)</t>
  </si>
  <si>
    <t>místnosti č. 308 - 310, 307 (sociální zařízení)</t>
  </si>
  <si>
    <t>místn. č. 307 (pokoj)</t>
  </si>
  <si>
    <t>místn. č. 350 (lázeň, WC pacientů)</t>
  </si>
  <si>
    <t>místn. č. 351 - 354 (lázeň, WC pacientů)</t>
  </si>
  <si>
    <t>místn. č. 351 - 354 (schodiště, hala, chodba)</t>
  </si>
  <si>
    <t>místn. č. 355 (pokoj pacientů)</t>
  </si>
  <si>
    <t>chodba + vestibul</t>
  </si>
  <si>
    <t>ředitelství</t>
  </si>
  <si>
    <t>místnost vozíky</t>
  </si>
  <si>
    <t>pokladna</t>
  </si>
  <si>
    <t>místn. č. 1</t>
  </si>
  <si>
    <t>místn. č. 2</t>
  </si>
  <si>
    <t>soc. zař. Ředitelství</t>
  </si>
  <si>
    <t>Chirurgie III</t>
  </si>
  <si>
    <t>míst. č. 302, 303 (sklady)</t>
  </si>
  <si>
    <t>míst. č. 304 (lůžkový pokoj - 3 lůžk.)</t>
  </si>
  <si>
    <t>míst. č. 305, 306, 307 (umývárna, sprcha, WC)</t>
  </si>
  <si>
    <t>míst. č. 308 (vyšetřovna)</t>
  </si>
  <si>
    <t>Chirurgie JIP</t>
  </si>
  <si>
    <t>strojovna</t>
  </si>
  <si>
    <t>Strojovna vzduchotechniky (obj. so 003-III.et.)</t>
  </si>
  <si>
    <t>místnost č.202 až 204 + místnosti č.226 až 232</t>
  </si>
  <si>
    <t>místnost č.205 až 225 + chodba (201)</t>
  </si>
  <si>
    <t>místn. č. 103 - 108 (místnosti soc. zař. sklad)</t>
  </si>
  <si>
    <t>místn. č. 110 (očista pacientů)</t>
  </si>
  <si>
    <t>místn. č. 111 (inspekční pokoj)</t>
  </si>
  <si>
    <t>místn. č. 112 (čekárna)</t>
  </si>
  <si>
    <t>místn. č. 113 (vyšetřovan)</t>
  </si>
  <si>
    <t>Chirurgické vyšetřovny, zákrokový + aseprický sál</t>
  </si>
  <si>
    <t>místn. č. 114 (přípravna)</t>
  </si>
  <si>
    <t>místn. č. 115 (zákrokový sál)</t>
  </si>
  <si>
    <t>místn. č. 116 (zákrokový sál)</t>
  </si>
  <si>
    <t>Interna III (lůžka)</t>
  </si>
  <si>
    <t>chodba + jídelna + úklid. místnost</t>
  </si>
  <si>
    <t>archiv</t>
  </si>
  <si>
    <t>pokoje 1 až 10</t>
  </si>
  <si>
    <t>Kuchyňka+sklad</t>
  </si>
  <si>
    <t>ošetřovna+sesterna</t>
  </si>
  <si>
    <t>personál+sanitár. Místnost</t>
  </si>
  <si>
    <t>WC M+Ž</t>
  </si>
  <si>
    <t>A7</t>
  </si>
  <si>
    <t>Dětské lůžkové oddělění</t>
  </si>
  <si>
    <t>pokoje 1 až 9</t>
  </si>
  <si>
    <t>místnosti příjem 1, 2</t>
  </si>
  <si>
    <t>kancelář (MUDr. Synek)</t>
  </si>
  <si>
    <t>sklad prádla</t>
  </si>
  <si>
    <t>vyšetřovny</t>
  </si>
  <si>
    <t>pracovna sester</t>
  </si>
  <si>
    <t>pokoje 1 až 5 a 8</t>
  </si>
  <si>
    <t>izolace</t>
  </si>
  <si>
    <t>propouštěcí místnost</t>
  </si>
  <si>
    <t>WC + úklid</t>
  </si>
  <si>
    <t>mléčná kuchyň</t>
  </si>
  <si>
    <t>přípravana</t>
  </si>
  <si>
    <t>pokoj matek I</t>
  </si>
  <si>
    <t>sprcha + WC</t>
  </si>
  <si>
    <t>pokoj matek II</t>
  </si>
  <si>
    <t>chodba u primáře</t>
  </si>
  <si>
    <t>primář</t>
  </si>
  <si>
    <t>vrchní sestra</t>
  </si>
  <si>
    <t>lékař. Pokoj</t>
  </si>
  <si>
    <t>JIP 6</t>
  </si>
  <si>
    <t>JIP 7</t>
  </si>
  <si>
    <t>JIP služba</t>
  </si>
  <si>
    <t>Mikrobiologie</t>
  </si>
  <si>
    <t>chodba (m.č. 031)</t>
  </si>
  <si>
    <t>m.č. 002 až 014</t>
  </si>
  <si>
    <t>m.č. 016 až 030</t>
  </si>
  <si>
    <t>D1</t>
  </si>
  <si>
    <t>Poliklinika</t>
  </si>
  <si>
    <t>č. 122 RTG</t>
  </si>
  <si>
    <t>přípravna C, D</t>
  </si>
  <si>
    <t>přípravna A, B</t>
  </si>
  <si>
    <t>WC Ž+M</t>
  </si>
  <si>
    <t>kartotéka</t>
  </si>
  <si>
    <t>č. 125 vyšetřovna</t>
  </si>
  <si>
    <t>č. 127 vyšetřovna</t>
  </si>
  <si>
    <t>spirometrie</t>
  </si>
  <si>
    <t>lékařský pokoj</t>
  </si>
  <si>
    <t>č. 129</t>
  </si>
  <si>
    <t>č. 134 výtěry</t>
  </si>
  <si>
    <t xml:space="preserve">Poliklinika (zákrok. sál - chirurgie) </t>
  </si>
  <si>
    <t>chodba před oper. Sálem</t>
  </si>
  <si>
    <t>přípravna</t>
  </si>
  <si>
    <t>zákrokový sál</t>
  </si>
  <si>
    <t>pětizdrojové svítidlo</t>
  </si>
  <si>
    <t>Poliklinika (veřejné prostory)</t>
  </si>
  <si>
    <t>schodiště (jako celek)</t>
  </si>
  <si>
    <t>suterén (chodba+čekárna)</t>
  </si>
  <si>
    <t>přízemí (vestibul+chodba+čekárna)</t>
  </si>
  <si>
    <t>1.p. (chodba+čekárny)</t>
  </si>
  <si>
    <t>2.p. (chodba+čekárny)</t>
  </si>
  <si>
    <t>4.NP</t>
  </si>
  <si>
    <t>3.p. (chodba+čekárny)</t>
  </si>
  <si>
    <t>5.NP</t>
  </si>
  <si>
    <t>4.p. (chodba+čekárny)</t>
  </si>
  <si>
    <t>D2</t>
  </si>
  <si>
    <t>Lékárna</t>
  </si>
  <si>
    <t>přízemí + oficína</t>
  </si>
  <si>
    <t>suterén</t>
  </si>
  <si>
    <t>průmysl. Svítidlo</t>
  </si>
  <si>
    <t>Rehabilitace poliklinika (vodoléčba)</t>
  </si>
  <si>
    <t>bazén+vodoléčba</t>
  </si>
  <si>
    <t>šatna 1</t>
  </si>
  <si>
    <t>svítidla (VDT)</t>
  </si>
  <si>
    <t>šatna 2</t>
  </si>
  <si>
    <t>odpočívárna</t>
  </si>
  <si>
    <t>chodba u šaten</t>
  </si>
  <si>
    <t>sklad (dříve sauna)</t>
  </si>
  <si>
    <t>Rehabilitace poliklinika (mimo vodoléčbu)</t>
  </si>
  <si>
    <t>D3</t>
  </si>
  <si>
    <t>m.č. 4 (elektroléčba 1)</t>
  </si>
  <si>
    <t>m.č. 6, 7 (WC M+Ž)</t>
  </si>
  <si>
    <t>m.č. 8 (šatny sester)</t>
  </si>
  <si>
    <t>m.č. 10 (rehab. ambulance 1)</t>
  </si>
  <si>
    <t>m.č. 12 (rehab. ambulance 2)</t>
  </si>
  <si>
    <t>m.č. 14 (cvičebna 1)</t>
  </si>
  <si>
    <t>m.č. 16 (cvičebna 2)</t>
  </si>
  <si>
    <t>m.č. 18 (cvičebna 3)</t>
  </si>
  <si>
    <t>m.č. 20 (ved. rehab. sestra)</t>
  </si>
  <si>
    <t>m.č. 21 (cvičebna 4)</t>
  </si>
  <si>
    <t>m.č. 24 (elektrol. 2+čekárna)</t>
  </si>
  <si>
    <t>m.č. 27, 29 (úklid+WC)</t>
  </si>
  <si>
    <t>m.č. 28 (parafín)</t>
  </si>
  <si>
    <t>Pracoviště RTG 3</t>
  </si>
  <si>
    <t>m.č. 1 až 4</t>
  </si>
  <si>
    <t>sv. vestav. DOWNL</t>
  </si>
  <si>
    <t>Pracoviště RTG 4</t>
  </si>
  <si>
    <t>m.č. 5 až 12</t>
  </si>
  <si>
    <t>Pracoviště RTG 2</t>
  </si>
  <si>
    <t>pracoviště RTG 2 (místnost dle předchozího projektu)</t>
  </si>
  <si>
    <t>místn.č. 7 až 10 a 13 až 16</t>
  </si>
  <si>
    <t>Stacionář</t>
  </si>
  <si>
    <t>F2</t>
  </si>
  <si>
    <t>Prádelna</t>
  </si>
  <si>
    <t>mandlovna</t>
  </si>
  <si>
    <t>strojovna (chemie)</t>
  </si>
  <si>
    <t>prádelna</t>
  </si>
  <si>
    <t>třídírna</t>
  </si>
  <si>
    <t>výdej prádla</t>
  </si>
  <si>
    <t>kancelář vedoucí</t>
  </si>
  <si>
    <t>WC + chodba suterén</t>
  </si>
  <si>
    <t>čalounická dílna</t>
  </si>
  <si>
    <t>rukodílna</t>
  </si>
  <si>
    <t>stolařská dílna</t>
  </si>
  <si>
    <t>strojovna vzduchotechniky</t>
  </si>
  <si>
    <t>zámečnic. Dílna</t>
  </si>
  <si>
    <t>sklad pod pračkama</t>
  </si>
  <si>
    <t>F3</t>
  </si>
  <si>
    <t>Kuchyně</t>
  </si>
  <si>
    <t>kancelář (č. 111)</t>
  </si>
  <si>
    <t>vzduchotechnika (č. 109)</t>
  </si>
  <si>
    <t>přípravna masa</t>
  </si>
  <si>
    <t>lednice</t>
  </si>
  <si>
    <t>chodba u lednice</t>
  </si>
  <si>
    <t>výměník (č. 110)</t>
  </si>
  <si>
    <t>sklad (č. 117)</t>
  </si>
  <si>
    <t>lednice (č. 118)</t>
  </si>
  <si>
    <t>lednice (č. 119)</t>
  </si>
  <si>
    <t>sociál. Zař. (č. 126)</t>
  </si>
  <si>
    <t>sklad (č. 127)</t>
  </si>
  <si>
    <t>sklad (č. 129)</t>
  </si>
  <si>
    <t>sklad potravin (č. 130)</t>
  </si>
  <si>
    <t>sklep brambor (č. 2)</t>
  </si>
  <si>
    <t>chodba sklep</t>
  </si>
  <si>
    <t>lednice (č. 11)</t>
  </si>
  <si>
    <t>strojovna (č. 13)</t>
  </si>
  <si>
    <t>uklízečky (č. 14)</t>
  </si>
  <si>
    <t>lednice (č. 15)</t>
  </si>
  <si>
    <t>sociál. Zař. (č. 20)</t>
  </si>
  <si>
    <t>kuchyně - výklenek</t>
  </si>
  <si>
    <t>myčka (malá)</t>
  </si>
  <si>
    <t>C1</t>
  </si>
  <si>
    <t>bodové</t>
  </si>
  <si>
    <t>Pracoviště RTG 1</t>
  </si>
  <si>
    <t>A3</t>
  </si>
  <si>
    <t>C2</t>
  </si>
  <si>
    <t>CNP</t>
  </si>
  <si>
    <t>7 identických pokojů</t>
  </si>
  <si>
    <t>1 velký pokoj</t>
  </si>
  <si>
    <t>atypický pokoj</t>
  </si>
  <si>
    <t>Interní JIP</t>
  </si>
  <si>
    <t>pravá strana</t>
  </si>
  <si>
    <t>levá strana</t>
  </si>
  <si>
    <t>Ordinace</t>
  </si>
  <si>
    <t>chodba, schodiště</t>
  </si>
  <si>
    <t>kancelář</t>
  </si>
  <si>
    <t>technická místnost</t>
  </si>
  <si>
    <t>úsporné žárovky</t>
  </si>
  <si>
    <t>sociální zázemí</t>
  </si>
  <si>
    <t>čekárna</t>
  </si>
  <si>
    <t>denní místnost</t>
  </si>
  <si>
    <t>úsporná zářivka</t>
  </si>
  <si>
    <t>B1</t>
  </si>
  <si>
    <t>Neurologie (ambulance)</t>
  </si>
  <si>
    <t>šatna zaměstnanců - 25 osob (003)</t>
  </si>
  <si>
    <t>předávací stanice UT (002)</t>
  </si>
  <si>
    <t>umývárna zaměstnanců (005)</t>
  </si>
  <si>
    <t>šatna zaměstnanců - 60 osob (012)</t>
  </si>
  <si>
    <t>archiv, sklad (014)</t>
  </si>
  <si>
    <t>technická místnost (015)</t>
  </si>
  <si>
    <t>lékařský pokoj (017)</t>
  </si>
  <si>
    <t>předsíň (018, 023)</t>
  </si>
  <si>
    <t>lékařský pokoj (017, 021, 022, 026)</t>
  </si>
  <si>
    <t>chodba (001 ,004, 016, 027)</t>
  </si>
  <si>
    <t>sklad (013, 028)</t>
  </si>
  <si>
    <t>vedoucí úklidu (029)</t>
  </si>
  <si>
    <t>umývárna, sprcha (030)</t>
  </si>
  <si>
    <t>WC (006, 007, 008, 019, 024, 031)</t>
  </si>
  <si>
    <t>náhradní zdroj O2 (033)</t>
  </si>
  <si>
    <t>B2</t>
  </si>
  <si>
    <t>nad umyvadlem zářivky</t>
  </si>
  <si>
    <t>průmyslové zářivky</t>
  </si>
  <si>
    <t>lékařský pokoj (021)</t>
  </si>
  <si>
    <t>lékařský pokoj (022)</t>
  </si>
  <si>
    <t>lékařský pokoj (026)</t>
  </si>
  <si>
    <t>vstupní hala (101)</t>
  </si>
  <si>
    <t>diskrétní zóna (102, 104)</t>
  </si>
  <si>
    <t>kancelář (103)</t>
  </si>
  <si>
    <t>pokladna (105)</t>
  </si>
  <si>
    <t>WC ženy (106a, 106b)</t>
  </si>
  <si>
    <t>WC imobilních (107)</t>
  </si>
  <si>
    <t>pisoár (108a)</t>
  </si>
  <si>
    <t>WC muži (108b)</t>
  </si>
  <si>
    <t>WC zaměstnanců (109a)</t>
  </si>
  <si>
    <t>informace, recepce (110)</t>
  </si>
  <si>
    <t>přípravna (111)</t>
  </si>
  <si>
    <t>vyšetřovna + evidence (112)</t>
  </si>
  <si>
    <t>SONO (113)</t>
  </si>
  <si>
    <t>EEG (114)</t>
  </si>
  <si>
    <t>EMG (115)</t>
  </si>
  <si>
    <t>DMZ (116)</t>
  </si>
  <si>
    <t>předsíň (106, 108, 109, 117)</t>
  </si>
  <si>
    <t>WC (118)</t>
  </si>
  <si>
    <t>úklid (119)</t>
  </si>
  <si>
    <t>chodba (001, 004, 016, 027)</t>
  </si>
  <si>
    <t>halogenové svítidlo</t>
  </si>
  <si>
    <t>předsíň (106, 108, 117)</t>
  </si>
  <si>
    <t>chodba (201)</t>
  </si>
  <si>
    <t>filtr (202)</t>
  </si>
  <si>
    <t>chodba (203)</t>
  </si>
  <si>
    <t>očista pacienta (204)</t>
  </si>
  <si>
    <t>přípravna (205)</t>
  </si>
  <si>
    <t>DZM (207)</t>
  </si>
  <si>
    <t>pracovna lékaře (206)</t>
  </si>
  <si>
    <t>předsíň (208)</t>
  </si>
  <si>
    <t>WC personál-muži (209)</t>
  </si>
  <si>
    <t>WC personál-ženy (210)</t>
  </si>
  <si>
    <t>čajová kuchyňka (211)</t>
  </si>
  <si>
    <t>sklad (212)</t>
  </si>
  <si>
    <t>čistící místnost (213)</t>
  </si>
  <si>
    <t>WC + sprcha (214)</t>
  </si>
  <si>
    <t>pracovna staniční sestry - int. JIP (215)</t>
  </si>
  <si>
    <t>chodba (filtr) (217)</t>
  </si>
  <si>
    <t>přípravna - interní JIP (216)</t>
  </si>
  <si>
    <t>úklid (218)</t>
  </si>
  <si>
    <t>pokoj - 1L (219)</t>
  </si>
  <si>
    <t>pokoj - 3L (220)</t>
  </si>
  <si>
    <t>pokoj - 1L (221)</t>
  </si>
  <si>
    <t>pokoj - 1L (příjem) (222)</t>
  </si>
  <si>
    <t>šatna zaměstnanců - 20 osob (223)</t>
  </si>
  <si>
    <t>předsíň (224)</t>
  </si>
  <si>
    <t>WC zaměstnanců (226)</t>
  </si>
  <si>
    <t>Technické a provozní zázemí</t>
  </si>
  <si>
    <t>B2-0.X1</t>
  </si>
  <si>
    <t>B2-0.03</t>
  </si>
  <si>
    <t>B2-0.04</t>
  </si>
  <si>
    <t>B2-0.05</t>
  </si>
  <si>
    <t>B2-0.06</t>
  </si>
  <si>
    <t>B2-0.07</t>
  </si>
  <si>
    <t>B2-0.08</t>
  </si>
  <si>
    <t>B2-0.09</t>
  </si>
  <si>
    <t>B2-0.10</t>
  </si>
  <si>
    <t>svítidlo downlight LED</t>
  </si>
  <si>
    <t>B2-0.11</t>
  </si>
  <si>
    <t>B2-0.12</t>
  </si>
  <si>
    <t>B2-0.14</t>
  </si>
  <si>
    <t>B2-0.18</t>
  </si>
  <si>
    <t>B2-0.23</t>
  </si>
  <si>
    <t>B2-0.24</t>
  </si>
  <si>
    <t>B2-0.25</t>
  </si>
  <si>
    <t>B2-0.26</t>
  </si>
  <si>
    <t>B2-0.27</t>
  </si>
  <si>
    <t>B2-1.07</t>
  </si>
  <si>
    <t>B2-1.13</t>
  </si>
  <si>
    <t>B2-1.14</t>
  </si>
  <si>
    <t>B2-1.19</t>
  </si>
  <si>
    <t>B2-1.20</t>
  </si>
  <si>
    <t>B2-1.Z</t>
  </si>
  <si>
    <t>B2-1.S</t>
  </si>
  <si>
    <t>CRL a neurologie (cvičebny, lůžková část)</t>
  </si>
  <si>
    <t>B2-1.16 (cvičebna)</t>
  </si>
  <si>
    <t>B2-1.29</t>
  </si>
  <si>
    <t>B2-1.37 (WC pacienti)</t>
  </si>
  <si>
    <t>B2-1.36 (pokoj pacienti)</t>
  </si>
  <si>
    <t>B2-1.34 (pokoj pacienti)</t>
  </si>
  <si>
    <t>B2-1.32 (pokoj pacienti)</t>
  </si>
  <si>
    <t>B2-1.27 (pokoj pacienti)</t>
  </si>
  <si>
    <t>B2-1.23 (pokoj pacienti)</t>
  </si>
  <si>
    <t>B2-1.25 (pokoj pacienti)</t>
  </si>
  <si>
    <t>B2-1.02 (pokoj pacienti)</t>
  </si>
  <si>
    <t>B2-1.04 (pokoj pacienti)</t>
  </si>
  <si>
    <t>B2-1.03 WC</t>
  </si>
  <si>
    <t>B2-1.05 WC</t>
  </si>
  <si>
    <t>B2-1.06 WC</t>
  </si>
  <si>
    <t>B2-1.24 WC</t>
  </si>
  <si>
    <t>B2-1.26 WC</t>
  </si>
  <si>
    <t>B2-1.28 WC</t>
  </si>
  <si>
    <t>B2-1.33 WC</t>
  </si>
  <si>
    <t>B2-1.35 WC</t>
  </si>
  <si>
    <t>B2-2.02 (pokoj pacienti)</t>
  </si>
  <si>
    <t>B2-2.03 (WC pacienti)</t>
  </si>
  <si>
    <t>B2-2.04 (pokoj pacienti)</t>
  </si>
  <si>
    <t>B2-2.05 (WC pacienti)</t>
  </si>
  <si>
    <t>B2-2.06</t>
  </si>
  <si>
    <t>B2-2.22</t>
  </si>
  <si>
    <t>B2-2.07 (místnost se dřezy, odpadnímy vpusťmi, umyvadlem)</t>
  </si>
  <si>
    <t>B2-2.13 (pokoj/kuchyňka)</t>
  </si>
  <si>
    <t>B2-2.14 (laboratoř/vyšetřovna/kancelář)</t>
  </si>
  <si>
    <t>B2-2.15 (ordinace)</t>
  </si>
  <si>
    <t>B2-2.16 (pokoj pacienti)</t>
  </si>
  <si>
    <t>B2-2.17 (WC pacienti)</t>
  </si>
  <si>
    <t>B2-2.18 (pokoj pacienti)</t>
  </si>
  <si>
    <t>B2-2.19 (WC pacienti)</t>
  </si>
  <si>
    <t>B2-2.20 (ordinace)</t>
  </si>
  <si>
    <t>B2-2.21 (ordinace)</t>
  </si>
  <si>
    <t>B2-2.S</t>
  </si>
  <si>
    <t>B2-2.23 (asi sesterna)</t>
  </si>
  <si>
    <t xml:space="preserve">B2-2.24 (WC zaměstnanci - navazuje na pokoj 2.23) </t>
  </si>
  <si>
    <t>B2-2.25 (pokoj pacienti)</t>
  </si>
  <si>
    <t>B2-2.26 (WC pacienti)</t>
  </si>
  <si>
    <t>B2-2.27 (pokoj pacoenti)</t>
  </si>
  <si>
    <t>B2-2.28 (WC pacienti)</t>
  </si>
  <si>
    <t>B2-2.29 (pokoj pacienti)</t>
  </si>
  <si>
    <t>B2-2.31</t>
  </si>
  <si>
    <t>B2-2.30 (WC pacienti)</t>
  </si>
  <si>
    <t>B2-2.34 (pokoj pacienti)</t>
  </si>
  <si>
    <t>B2-2.35 (WC pacienti)</t>
  </si>
  <si>
    <t>B2-2.36 (pokoj pacienti)</t>
  </si>
  <si>
    <t>B2-2.37 (WC pacienti)</t>
  </si>
  <si>
    <t>B2-2.38 (pokoj pacienti)</t>
  </si>
  <si>
    <t>B2-2.39 (WC pacienti)</t>
  </si>
  <si>
    <t>B2-3.06</t>
  </si>
  <si>
    <t>B2-3.22</t>
  </si>
  <si>
    <t>B2-3.02 (pokoj pacienti)</t>
  </si>
  <si>
    <t>B2-3.03 (WC pacienti)</t>
  </si>
  <si>
    <t>B2-3.04 (pokoj pacienti)</t>
  </si>
  <si>
    <t>B2-3.05 (WC pacienti)</t>
  </si>
  <si>
    <t>B2-3.07 (něco jako laboratoř)</t>
  </si>
  <si>
    <t>B2-3.13 (pokoj pro personál)</t>
  </si>
  <si>
    <t>B2-3.14 (ordinace/laboratoř)</t>
  </si>
  <si>
    <t>B2-3.15 (ordinace)</t>
  </si>
  <si>
    <t>B2-3.16 (pokoj pacienti)</t>
  </si>
  <si>
    <t>B2-3.17 (WC pacienti)</t>
  </si>
  <si>
    <t>B2-3.18 (pokoj pacienti)</t>
  </si>
  <si>
    <t>B2-3.19 (WC pacienti)</t>
  </si>
  <si>
    <t>B2-3.20 (ordinace)</t>
  </si>
  <si>
    <t>B2-3.21 (ordinace/kancelář)</t>
  </si>
  <si>
    <t>B2-3.S (chodba, schody)</t>
  </si>
  <si>
    <t>B2-3.23 (sesterna/vrchní sestra/kancelář)</t>
  </si>
  <si>
    <t>B2-3.24 (WC - přístup z místnosti 3.23)</t>
  </si>
  <si>
    <t>B2-3.25 (pokoj pacienti)</t>
  </si>
  <si>
    <t>B2-3.26 (WC pacienti)</t>
  </si>
  <si>
    <t>B2-3.27 (pokoj pacienti)</t>
  </si>
  <si>
    <t>B2-3.28 (WC pacienti)</t>
  </si>
  <si>
    <t>B2-3.29 (pokoj pacienti)</t>
  </si>
  <si>
    <t>B2-3.30 (WC pacienti)</t>
  </si>
  <si>
    <t>B2-3.31</t>
  </si>
  <si>
    <t>B2-3.32 (společenská místnost/jídelna)</t>
  </si>
  <si>
    <t>B2-3.33 (kuchyň/místnost na mytí nádobí)</t>
  </si>
  <si>
    <t>B2-3.34 (pokoj pacienti)</t>
  </si>
  <si>
    <t>B2-3.35 (WC pacienti)</t>
  </si>
  <si>
    <t>B2-3.36 (pokoj pacienti)</t>
  </si>
  <si>
    <t>B2-3.37 (WC pacienti)</t>
  </si>
  <si>
    <t>B2-3.39 (WC pacienti)</t>
  </si>
  <si>
    <t>B2-3.38 (pokoj pacienti)</t>
  </si>
  <si>
    <t>Telefonní ústředna + pošta</t>
  </si>
  <si>
    <t>J</t>
  </si>
  <si>
    <t>telefonní ústředna + pošta</t>
  </si>
  <si>
    <t>nová vrátnice</t>
  </si>
  <si>
    <t>K</t>
  </si>
  <si>
    <t>Kantýna + sklad (stará vrátnice)</t>
  </si>
  <si>
    <t>kantýna + sklad (stará vrátnice)</t>
  </si>
  <si>
    <t>B2-2.32 (společenská místnost/jídelna)</t>
  </si>
  <si>
    <t>B2-2.33 (kuchyň/mytí nádobí)</t>
  </si>
  <si>
    <t>B2-1.30 (společenská místnost/jídelna)</t>
  </si>
  <si>
    <t>B2-1.31 (kuchyň/mytí nádobí)</t>
  </si>
  <si>
    <t>B2-1.15 (ordinace)</t>
  </si>
  <si>
    <t>B2-1.17 (ordinace)</t>
  </si>
  <si>
    <t>B2-1.18 (ordinace)</t>
  </si>
  <si>
    <t>B2-1.21 (místnost pro personál)</t>
  </si>
  <si>
    <t>B2-1.22 (WC přístupné z místnosti 1.21)</t>
  </si>
  <si>
    <t>B2-0.13 (kancelář)</t>
  </si>
  <si>
    <t>B2-0.15 (WC + sprcha)</t>
  </si>
  <si>
    <t>B2-0.19 (WC + sprcha)</t>
  </si>
  <si>
    <t>operační sál</t>
  </si>
  <si>
    <t>ORL</t>
  </si>
  <si>
    <t>LED</t>
  </si>
  <si>
    <t>3.04a</t>
  </si>
  <si>
    <t>3.04b</t>
  </si>
  <si>
    <t>3.05a</t>
  </si>
  <si>
    <t>3.05b</t>
  </si>
  <si>
    <t>3.10.</t>
  </si>
  <si>
    <t>3.11.</t>
  </si>
  <si>
    <t>3.12.</t>
  </si>
  <si>
    <t>3.13.</t>
  </si>
  <si>
    <t>3.14.</t>
  </si>
  <si>
    <t>3.06. pokoj</t>
  </si>
  <si>
    <t>3.07. pokoj</t>
  </si>
  <si>
    <t>3.08. pokoj</t>
  </si>
  <si>
    <t>3.09. pokoj</t>
  </si>
  <si>
    <t>3.15.</t>
  </si>
  <si>
    <t>3.16.</t>
  </si>
  <si>
    <t>3.17.</t>
  </si>
  <si>
    <t>3.18.</t>
  </si>
  <si>
    <t>3.19.</t>
  </si>
  <si>
    <t>3.20. sociálky</t>
  </si>
  <si>
    <t>3.21. sociálky</t>
  </si>
  <si>
    <t>3.22-3.32.</t>
  </si>
  <si>
    <t>3.33.</t>
  </si>
  <si>
    <t>3.34.</t>
  </si>
  <si>
    <t>3.35.</t>
  </si>
  <si>
    <t>3.36.</t>
  </si>
  <si>
    <t>3.37.</t>
  </si>
  <si>
    <t>3.02.chodba</t>
  </si>
  <si>
    <t>3.03.sestrena</t>
  </si>
  <si>
    <t>lékárna</t>
  </si>
  <si>
    <t>bazén - vodoléčba</t>
  </si>
  <si>
    <t>kuchyň</t>
  </si>
  <si>
    <t>F1</t>
  </si>
  <si>
    <t>Jídelna</t>
  </si>
  <si>
    <t>Vrátnice</t>
  </si>
  <si>
    <t>vrátnice</t>
  </si>
  <si>
    <t>kantýna</t>
  </si>
  <si>
    <t>telefonní ústředna</t>
  </si>
  <si>
    <t>L</t>
  </si>
  <si>
    <t>Administrativa</t>
  </si>
  <si>
    <t>přízemí</t>
  </si>
  <si>
    <t>Chirurgické oddělení</t>
  </si>
  <si>
    <t>místnost č.302,303</t>
  </si>
  <si>
    <t>č.304</t>
  </si>
  <si>
    <t>č.305,306,307</t>
  </si>
  <si>
    <t>č.308</t>
  </si>
  <si>
    <t>Operační sály</t>
  </si>
  <si>
    <t>Předřadník</t>
  </si>
  <si>
    <t>ordinace, čekárny, chodby</t>
  </si>
  <si>
    <t>plicní oddělení</t>
  </si>
  <si>
    <t>Chirurgie I.</t>
  </si>
  <si>
    <t>Operační sály Chirurgie</t>
  </si>
  <si>
    <t>gynekologie</t>
  </si>
  <si>
    <t>gynekoligie</t>
  </si>
  <si>
    <t>šestinedělí</t>
  </si>
  <si>
    <t>šestineděli</t>
  </si>
  <si>
    <t>CNP C</t>
  </si>
  <si>
    <t>oper. sály  gyn., chodby</t>
  </si>
  <si>
    <t>Inst.příkon [kW]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</si>
</sst>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000;\-#,00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scheme val="minor"/>
    </font>
    <font>
      <b/>
      <sz val="11"/>
      <color theme="5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 wrapText="1"/>
    </xf>
    <xf numFmtId="0" fontId="0" fillId="0" borderId="0" xfId="0" applyAlignment="1">
      <alignment wrapText="1"/>
    </xf>
    <xf numFmtId="0" fontId="2" fillId="0" borderId="0" xfId="0" applyFont="1"/>
    <xf numFmtId="1" fontId="0" fillId="0" borderId="0" xfId="0" applyNumberFormat="1"/>
    <xf numFmtId="9" fontId="0" fillId="0" borderId="0" xfId="0" applyNumberFormat="1" applyAlignment="1">
      <alignment horizontal="center"/>
    </xf>
    <xf numFmtId="164" fontId="0" fillId="0" borderId="0" xfId="0" applyNumberFormat="1"/>
    <xf numFmtId="16" fontId="0" fillId="0" borderId="0" xfId="0" applyNumberFormat="1"/>
    <xf numFmtId="0" fontId="3" fillId="0" borderId="0" xfId="0" applyFont="1"/>
    <xf numFmtId="0" fontId="4" fillId="0" borderId="0" xfId="0" applyFont="1"/>
    <xf numFmtId="2" fontId="0" fillId="0" borderId="0" xfId="0" applyNumberFormat="1" applyAlignment="1">
      <alignment horizontal="center"/>
    </xf>
  </cellXfs>
  <cellStyles count="1">
    <cellStyle name="Normální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ulka1" displayName="Tabulka1" ref="A1:B26" totalsRowShown="0">
  <autoFilter ref="A1:B26" xr:uid="{00000000-0009-0000-0100-000001000000}"/>
  <tableColumns count="2">
    <tableColumn id="1" xr3:uid="{00000000-0010-0000-0000-000001000000}" name="Skupina"/>
    <tableColumn id="2" xr3:uid="{00000000-0010-0000-0000-000002000000}" name="Provoz [hod]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793"/>
  <sheetViews>
    <sheetView tabSelected="1" topLeftCell="D1" zoomScale="90" zoomScaleNormal="90" workbookViewId="0">
      <pane ySplit="2" topLeftCell="A3" activePane="bottomLeft" state="frozen"/>
      <selection pane="bottomLeft" activeCell="K4" sqref="K4"/>
    </sheetView>
  </sheetViews>
  <sheetFormatPr defaultRowHeight="14.5" x14ac:dyDescent="0.35"/>
  <cols>
    <col min="1" max="1" width="11.26953125" customWidth="1"/>
    <col min="2" max="2" width="19.26953125" customWidth="1"/>
    <col min="3" max="3" width="14.1796875" customWidth="1"/>
    <col min="4" max="4" width="30.54296875" customWidth="1"/>
    <col min="5" max="5" width="20.453125" customWidth="1"/>
    <col min="6" max="6" width="15.26953125" customWidth="1"/>
    <col min="7" max="7" width="15.453125" customWidth="1"/>
    <col min="8" max="8" width="14.453125" customWidth="1"/>
    <col min="9" max="11" width="11" customWidth="1"/>
    <col min="13" max="13" width="12.1796875" customWidth="1"/>
  </cols>
  <sheetData>
    <row r="1" spans="1:13" x14ac:dyDescent="0.35">
      <c r="A1" s="4"/>
      <c r="B1" s="4"/>
      <c r="C1" s="4"/>
      <c r="J1" s="6">
        <v>0.15</v>
      </c>
    </row>
    <row r="2" spans="1:13" ht="29" x14ac:dyDescent="0.35">
      <c r="A2" s="1" t="s">
        <v>0</v>
      </c>
      <c r="B2" s="1" t="s">
        <v>19</v>
      </c>
      <c r="C2" s="1" t="s">
        <v>20</v>
      </c>
      <c r="D2" s="1" t="s">
        <v>1</v>
      </c>
      <c r="E2" s="1" t="s">
        <v>2</v>
      </c>
      <c r="F2" s="1" t="s">
        <v>3</v>
      </c>
      <c r="G2" s="2" t="s">
        <v>8</v>
      </c>
      <c r="H2" s="2" t="s">
        <v>6</v>
      </c>
      <c r="I2" s="2" t="s">
        <v>4</v>
      </c>
      <c r="J2" s="2" t="s">
        <v>537</v>
      </c>
      <c r="K2" s="2" t="s">
        <v>5</v>
      </c>
      <c r="M2" s="2" t="s">
        <v>548</v>
      </c>
    </row>
    <row r="3" spans="1:13" x14ac:dyDescent="0.35">
      <c r="A3" t="s">
        <v>65</v>
      </c>
      <c r="B3" t="s">
        <v>88</v>
      </c>
      <c r="C3" t="s">
        <v>23</v>
      </c>
      <c r="D3" t="s">
        <v>99</v>
      </c>
      <c r="E3" t="s">
        <v>278</v>
      </c>
      <c r="F3" t="s">
        <v>24</v>
      </c>
      <c r="G3">
        <v>14</v>
      </c>
      <c r="H3">
        <v>2</v>
      </c>
      <c r="I3">
        <v>36</v>
      </c>
      <c r="J3">
        <f>I3*$J$1</f>
        <v>5.3999999999999995</v>
      </c>
      <c r="K3">
        <f>INDEX(Tabulka1[],MATCH(Osvětlení!E3,Tabulka1[Skupina],0),2)</f>
        <v>3200</v>
      </c>
      <c r="M3" s="11">
        <f>G3*H3*(I3+J3)*0.001</f>
        <v>1.1592</v>
      </c>
    </row>
    <row r="4" spans="1:13" x14ac:dyDescent="0.35">
      <c r="A4" t="s">
        <v>65</v>
      </c>
      <c r="B4" t="s">
        <v>88</v>
      </c>
      <c r="C4" t="s">
        <v>23</v>
      </c>
      <c r="D4" t="s">
        <v>99</v>
      </c>
      <c r="E4" t="s">
        <v>278</v>
      </c>
      <c r="F4" t="s">
        <v>281</v>
      </c>
      <c r="G4">
        <v>12</v>
      </c>
      <c r="H4">
        <v>1</v>
      </c>
      <c r="I4">
        <v>18</v>
      </c>
      <c r="K4">
        <f>INDEX(Tabulka1[],MATCH(Osvětlení!E4,Tabulka1[Skupina],0),2)</f>
        <v>3200</v>
      </c>
      <c r="M4" s="11">
        <f t="shared" ref="M4:M67" si="0">G4*H4*(I4+J4)*0.001</f>
        <v>0.216</v>
      </c>
    </row>
    <row r="5" spans="1:13" x14ac:dyDescent="0.35">
      <c r="A5" t="s">
        <v>65</v>
      </c>
      <c r="B5" t="s">
        <v>88</v>
      </c>
      <c r="C5" t="s">
        <v>52</v>
      </c>
      <c r="D5" t="s">
        <v>100</v>
      </c>
      <c r="E5" t="s">
        <v>279</v>
      </c>
      <c r="F5" t="s">
        <v>24</v>
      </c>
      <c r="G5">
        <v>12</v>
      </c>
      <c r="H5">
        <v>4</v>
      </c>
      <c r="I5">
        <v>36</v>
      </c>
      <c r="J5">
        <f>I5*$J$1</f>
        <v>5.3999999999999995</v>
      </c>
      <c r="K5">
        <f>INDEX(Tabulka1[],MATCH(Osvětlení!E5,Tabulka1[Skupina],0),2)</f>
        <v>1100</v>
      </c>
      <c r="M5" s="11">
        <f t="shared" si="0"/>
        <v>1.9871999999999999</v>
      </c>
    </row>
    <row r="6" spans="1:13" x14ac:dyDescent="0.35">
      <c r="A6" t="s">
        <v>65</v>
      </c>
      <c r="B6" t="s">
        <v>88</v>
      </c>
      <c r="C6" t="s">
        <v>52</v>
      </c>
      <c r="D6" t="s">
        <v>100</v>
      </c>
      <c r="E6" t="s">
        <v>279</v>
      </c>
      <c r="F6" t="s">
        <v>38</v>
      </c>
      <c r="G6">
        <v>4</v>
      </c>
      <c r="H6">
        <v>1</v>
      </c>
      <c r="I6">
        <v>60</v>
      </c>
      <c r="K6">
        <f>INDEX(Tabulka1[],MATCH(Osvětlení!E6,Tabulka1[Skupina],0),2)</f>
        <v>1100</v>
      </c>
      <c r="M6" s="11">
        <f t="shared" si="0"/>
        <v>0.24</v>
      </c>
    </row>
    <row r="7" spans="1:13" x14ac:dyDescent="0.35">
      <c r="A7" t="s">
        <v>65</v>
      </c>
      <c r="B7" t="s">
        <v>88</v>
      </c>
      <c r="C7" t="s">
        <v>52</v>
      </c>
      <c r="D7" t="s">
        <v>100</v>
      </c>
      <c r="E7" t="s">
        <v>279</v>
      </c>
      <c r="F7" t="s">
        <v>38</v>
      </c>
      <c r="G7">
        <v>3</v>
      </c>
      <c r="H7">
        <v>3</v>
      </c>
      <c r="I7">
        <v>100</v>
      </c>
      <c r="K7">
        <f>INDEX(Tabulka1[],MATCH(Osvětlení!E7,Tabulka1[Skupina],0),2)</f>
        <v>1100</v>
      </c>
      <c r="M7" s="11">
        <f t="shared" si="0"/>
        <v>0.9</v>
      </c>
    </row>
    <row r="8" spans="1:13" x14ac:dyDescent="0.35">
      <c r="A8" t="s">
        <v>65</v>
      </c>
      <c r="B8" t="s">
        <v>88</v>
      </c>
      <c r="C8" t="s">
        <v>23</v>
      </c>
      <c r="D8" t="s">
        <v>101</v>
      </c>
      <c r="E8" t="s">
        <v>280</v>
      </c>
      <c r="F8" t="s">
        <v>24</v>
      </c>
      <c r="G8">
        <v>2</v>
      </c>
      <c r="H8">
        <v>2</v>
      </c>
      <c r="I8">
        <v>36</v>
      </c>
      <c r="J8">
        <f>I8*$J$1</f>
        <v>5.3999999999999995</v>
      </c>
      <c r="K8">
        <f>INDEX(Tabulka1[],MATCH(Osvětlení!E8,Tabulka1[Skupina],0),2)</f>
        <v>360</v>
      </c>
      <c r="M8" s="11">
        <f t="shared" si="0"/>
        <v>0.1656</v>
      </c>
    </row>
    <row r="9" spans="1:13" x14ac:dyDescent="0.35">
      <c r="A9" t="s">
        <v>65</v>
      </c>
      <c r="B9" t="s">
        <v>88</v>
      </c>
      <c r="C9" t="s">
        <v>23</v>
      </c>
      <c r="D9" t="s">
        <v>102</v>
      </c>
      <c r="E9" t="s">
        <v>279</v>
      </c>
      <c r="F9" t="s">
        <v>24</v>
      </c>
      <c r="G9">
        <v>2</v>
      </c>
      <c r="H9">
        <v>2</v>
      </c>
      <c r="I9">
        <v>36</v>
      </c>
      <c r="J9">
        <f>I9*$J$1</f>
        <v>5.3999999999999995</v>
      </c>
      <c r="K9">
        <f>INDEX(Tabulka1[],MATCH(Osvětlení!E9,Tabulka1[Skupina],0),2)</f>
        <v>1100</v>
      </c>
      <c r="M9" s="11">
        <f t="shared" si="0"/>
        <v>0.1656</v>
      </c>
    </row>
    <row r="10" spans="1:13" x14ac:dyDescent="0.35">
      <c r="A10" t="s">
        <v>65</v>
      </c>
      <c r="B10" t="s">
        <v>88</v>
      </c>
      <c r="C10" t="s">
        <v>23</v>
      </c>
      <c r="D10" t="s">
        <v>102</v>
      </c>
      <c r="E10" t="s">
        <v>279</v>
      </c>
      <c r="F10" t="s">
        <v>38</v>
      </c>
      <c r="G10">
        <v>1</v>
      </c>
      <c r="H10">
        <v>1</v>
      </c>
      <c r="I10">
        <v>60</v>
      </c>
      <c r="K10">
        <f>INDEX(Tabulka1[],MATCH(Osvětlení!E10,Tabulka1[Skupina],0),2)</f>
        <v>1100</v>
      </c>
      <c r="M10" s="11">
        <f t="shared" si="0"/>
        <v>0.06</v>
      </c>
    </row>
    <row r="11" spans="1:13" x14ac:dyDescent="0.35">
      <c r="A11" t="s">
        <v>65</v>
      </c>
      <c r="B11" t="s">
        <v>88</v>
      </c>
      <c r="C11" t="s">
        <v>23</v>
      </c>
      <c r="D11" t="s">
        <v>103</v>
      </c>
      <c r="E11" t="s">
        <v>280</v>
      </c>
      <c r="F11" t="s">
        <v>24</v>
      </c>
      <c r="G11">
        <v>1</v>
      </c>
      <c r="H11">
        <v>2</v>
      </c>
      <c r="I11">
        <v>36</v>
      </c>
      <c r="J11">
        <f>I11*$J$1</f>
        <v>5.3999999999999995</v>
      </c>
      <c r="K11">
        <f>INDEX(Tabulka1[],MATCH(Osvětlení!E11,Tabulka1[Skupina],0),2)</f>
        <v>360</v>
      </c>
      <c r="M11" s="11">
        <f t="shared" si="0"/>
        <v>8.2799999999999999E-2</v>
      </c>
    </row>
    <row r="12" spans="1:13" x14ac:dyDescent="0.35">
      <c r="A12" t="s">
        <v>65</v>
      </c>
      <c r="B12" t="s">
        <v>88</v>
      </c>
      <c r="C12" t="s">
        <v>23</v>
      </c>
      <c r="D12" t="s">
        <v>103</v>
      </c>
      <c r="E12" t="s">
        <v>280</v>
      </c>
      <c r="F12" t="s">
        <v>38</v>
      </c>
      <c r="G12">
        <v>2</v>
      </c>
      <c r="H12">
        <v>1</v>
      </c>
      <c r="I12">
        <v>60</v>
      </c>
      <c r="K12">
        <f>INDEX(Tabulka1[],MATCH(Osvětlení!E12,Tabulka1[Skupina],0),2)</f>
        <v>360</v>
      </c>
      <c r="M12" s="11">
        <f t="shared" si="0"/>
        <v>0.12</v>
      </c>
    </row>
    <row r="13" spans="1:13" x14ac:dyDescent="0.35">
      <c r="A13" t="s">
        <v>65</v>
      </c>
      <c r="B13" t="s">
        <v>88</v>
      </c>
      <c r="C13" t="s">
        <v>23</v>
      </c>
      <c r="D13" t="s">
        <v>104</v>
      </c>
      <c r="E13" t="s">
        <v>280</v>
      </c>
      <c r="F13" t="s">
        <v>24</v>
      </c>
      <c r="G13">
        <v>1</v>
      </c>
      <c r="H13">
        <v>2</v>
      </c>
      <c r="I13">
        <v>36</v>
      </c>
      <c r="J13">
        <f>I13*$J$1</f>
        <v>5.3999999999999995</v>
      </c>
      <c r="K13">
        <f>INDEX(Tabulka1[],MATCH(Osvětlení!E13,Tabulka1[Skupina],0),2)</f>
        <v>360</v>
      </c>
      <c r="M13" s="11">
        <f t="shared" si="0"/>
        <v>8.2799999999999999E-2</v>
      </c>
    </row>
    <row r="14" spans="1:13" x14ac:dyDescent="0.35">
      <c r="A14" t="s">
        <v>65</v>
      </c>
      <c r="B14" t="s">
        <v>88</v>
      </c>
      <c r="C14" t="s">
        <v>23</v>
      </c>
      <c r="D14" t="s">
        <v>104</v>
      </c>
      <c r="E14" t="s">
        <v>280</v>
      </c>
      <c r="F14" t="s">
        <v>38</v>
      </c>
      <c r="G14">
        <v>1</v>
      </c>
      <c r="H14">
        <v>1</v>
      </c>
      <c r="I14">
        <v>60</v>
      </c>
      <c r="K14">
        <f>INDEX(Tabulka1[],MATCH(Osvětlení!E14,Tabulka1[Skupina],0),2)</f>
        <v>360</v>
      </c>
      <c r="M14" s="11">
        <f t="shared" si="0"/>
        <v>0.06</v>
      </c>
    </row>
    <row r="15" spans="1:13" x14ac:dyDescent="0.35">
      <c r="A15" t="s">
        <v>65</v>
      </c>
      <c r="B15" t="s">
        <v>88</v>
      </c>
      <c r="C15" t="s">
        <v>23</v>
      </c>
      <c r="D15" t="s">
        <v>105</v>
      </c>
      <c r="E15" t="s">
        <v>282</v>
      </c>
      <c r="F15" t="s">
        <v>38</v>
      </c>
      <c r="G15">
        <v>5</v>
      </c>
      <c r="H15">
        <v>1</v>
      </c>
      <c r="I15">
        <v>60</v>
      </c>
      <c r="K15">
        <f>INDEX(Tabulka1[],MATCH(Osvětlení!E15,Tabulka1[Skupina],0),2)</f>
        <v>730</v>
      </c>
      <c r="M15" s="11">
        <f t="shared" si="0"/>
        <v>0.3</v>
      </c>
    </row>
    <row r="16" spans="1:13" x14ac:dyDescent="0.35">
      <c r="A16" t="s">
        <v>66</v>
      </c>
      <c r="B16" t="s">
        <v>121</v>
      </c>
      <c r="C16" t="s">
        <v>23</v>
      </c>
      <c r="D16" t="s">
        <v>69</v>
      </c>
      <c r="E16" t="s">
        <v>278</v>
      </c>
      <c r="F16" t="s">
        <v>24</v>
      </c>
      <c r="G16">
        <v>10</v>
      </c>
      <c r="H16">
        <v>4</v>
      </c>
      <c r="I16">
        <v>18</v>
      </c>
      <c r="J16">
        <f t="shared" ref="J16:J28" si="1">I16*$J$1</f>
        <v>2.6999999999999997</v>
      </c>
      <c r="K16">
        <f>INDEX(Tabulka1[],MATCH(Osvětlení!E16,Tabulka1[Skupina],0),2)</f>
        <v>3200</v>
      </c>
      <c r="M16" s="11">
        <f t="shared" si="0"/>
        <v>0.82800000000000007</v>
      </c>
    </row>
    <row r="17" spans="1:13" x14ac:dyDescent="0.35">
      <c r="A17" t="s">
        <v>66</v>
      </c>
      <c r="B17" t="s">
        <v>121</v>
      </c>
      <c r="C17" t="s">
        <v>23</v>
      </c>
      <c r="D17" t="s">
        <v>69</v>
      </c>
      <c r="E17" t="s">
        <v>278</v>
      </c>
      <c r="F17" t="s">
        <v>24</v>
      </c>
      <c r="G17">
        <v>6</v>
      </c>
      <c r="H17">
        <v>1</v>
      </c>
      <c r="I17">
        <v>6</v>
      </c>
      <c r="J17">
        <f t="shared" si="1"/>
        <v>0.89999999999999991</v>
      </c>
      <c r="K17">
        <f>INDEX(Tabulka1[],MATCH(Osvětlení!E17,Tabulka1[Skupina],0),2)</f>
        <v>3200</v>
      </c>
      <c r="M17" s="11">
        <f t="shared" si="0"/>
        <v>4.1400000000000006E-2</v>
      </c>
    </row>
    <row r="18" spans="1:13" x14ac:dyDescent="0.35">
      <c r="A18" t="s">
        <v>66</v>
      </c>
      <c r="B18" t="s">
        <v>121</v>
      </c>
      <c r="C18" t="s">
        <v>23</v>
      </c>
      <c r="D18" t="s">
        <v>69</v>
      </c>
      <c r="E18" t="s">
        <v>278</v>
      </c>
      <c r="F18" t="s">
        <v>24</v>
      </c>
      <c r="G18">
        <v>1</v>
      </c>
      <c r="H18">
        <v>2</v>
      </c>
      <c r="I18">
        <v>18</v>
      </c>
      <c r="J18">
        <f t="shared" si="1"/>
        <v>2.6999999999999997</v>
      </c>
      <c r="K18">
        <f>INDEX(Tabulka1[],MATCH(Osvětlení!E18,Tabulka1[Skupina],0),2)</f>
        <v>3200</v>
      </c>
      <c r="M18" s="11">
        <f t="shared" si="0"/>
        <v>4.1399999999999999E-2</v>
      </c>
    </row>
    <row r="19" spans="1:13" x14ac:dyDescent="0.35">
      <c r="A19" t="s">
        <v>66</v>
      </c>
      <c r="B19" t="s">
        <v>121</v>
      </c>
      <c r="C19" t="s">
        <v>23</v>
      </c>
      <c r="D19" t="s">
        <v>69</v>
      </c>
      <c r="E19" t="s">
        <v>278</v>
      </c>
      <c r="F19" t="s">
        <v>24</v>
      </c>
      <c r="G19">
        <v>2</v>
      </c>
      <c r="H19">
        <v>2</v>
      </c>
      <c r="I19">
        <v>15</v>
      </c>
      <c r="J19">
        <f t="shared" si="1"/>
        <v>2.25</v>
      </c>
      <c r="K19">
        <f>INDEX(Tabulka1[],MATCH(Osvětlení!E19,Tabulka1[Skupina],0),2)</f>
        <v>3200</v>
      </c>
      <c r="M19" s="11">
        <f t="shared" si="0"/>
        <v>6.9000000000000006E-2</v>
      </c>
    </row>
    <row r="20" spans="1:13" x14ac:dyDescent="0.35">
      <c r="A20" t="s">
        <v>66</v>
      </c>
      <c r="B20" t="s">
        <v>121</v>
      </c>
      <c r="C20" t="s">
        <v>23</v>
      </c>
      <c r="D20" t="s">
        <v>116</v>
      </c>
      <c r="E20" t="s">
        <v>282</v>
      </c>
      <c r="F20" t="s">
        <v>24</v>
      </c>
      <c r="G20">
        <v>2</v>
      </c>
      <c r="H20">
        <v>1</v>
      </c>
      <c r="I20">
        <v>18</v>
      </c>
      <c r="J20">
        <f t="shared" si="1"/>
        <v>2.6999999999999997</v>
      </c>
      <c r="K20">
        <f>INDEX(Tabulka1[],MATCH(Osvětlení!E20,Tabulka1[Skupina],0),2)</f>
        <v>730</v>
      </c>
      <c r="M20" s="11">
        <f t="shared" si="0"/>
        <v>4.1399999999999999E-2</v>
      </c>
    </row>
    <row r="21" spans="1:13" x14ac:dyDescent="0.35">
      <c r="A21" t="s">
        <v>66</v>
      </c>
      <c r="B21" t="s">
        <v>121</v>
      </c>
      <c r="C21" t="s">
        <v>23</v>
      </c>
      <c r="D21" t="s">
        <v>116</v>
      </c>
      <c r="E21" t="s">
        <v>282</v>
      </c>
      <c r="F21" t="s">
        <v>24</v>
      </c>
      <c r="G21">
        <v>6</v>
      </c>
      <c r="H21">
        <v>2</v>
      </c>
      <c r="I21">
        <v>18</v>
      </c>
      <c r="J21">
        <f t="shared" si="1"/>
        <v>2.6999999999999997</v>
      </c>
      <c r="K21">
        <f>INDEX(Tabulka1[],MATCH(Osvětlení!E21,Tabulka1[Skupina],0),2)</f>
        <v>730</v>
      </c>
      <c r="M21" s="11">
        <f t="shared" si="0"/>
        <v>0.24839999999999998</v>
      </c>
    </row>
    <row r="22" spans="1:13" x14ac:dyDescent="0.35">
      <c r="A22" t="s">
        <v>66</v>
      </c>
      <c r="B22" t="s">
        <v>121</v>
      </c>
      <c r="C22" t="s">
        <v>23</v>
      </c>
      <c r="D22" t="s">
        <v>117</v>
      </c>
      <c r="E22" t="s">
        <v>36</v>
      </c>
      <c r="F22" t="s">
        <v>24</v>
      </c>
      <c r="G22">
        <v>4</v>
      </c>
      <c r="H22">
        <v>2</v>
      </c>
      <c r="I22">
        <v>15</v>
      </c>
      <c r="J22">
        <f t="shared" si="1"/>
        <v>2.25</v>
      </c>
      <c r="K22">
        <f>INDEX(Tabulka1[],MATCH(Osvětlení!E22,Tabulka1[Skupina],0),2)</f>
        <v>2000</v>
      </c>
      <c r="M22" s="11">
        <f t="shared" si="0"/>
        <v>0.13800000000000001</v>
      </c>
    </row>
    <row r="23" spans="1:13" x14ac:dyDescent="0.35">
      <c r="A23" t="s">
        <v>66</v>
      </c>
      <c r="B23" t="s">
        <v>121</v>
      </c>
      <c r="C23" t="s">
        <v>23</v>
      </c>
      <c r="D23" t="s">
        <v>118</v>
      </c>
      <c r="E23" t="s">
        <v>15</v>
      </c>
      <c r="F23" t="s">
        <v>24</v>
      </c>
      <c r="G23">
        <v>8</v>
      </c>
      <c r="H23">
        <v>4</v>
      </c>
      <c r="I23">
        <v>18</v>
      </c>
      <c r="J23">
        <f t="shared" si="1"/>
        <v>2.6999999999999997</v>
      </c>
      <c r="K23">
        <f>INDEX(Tabulka1[],MATCH(Osvětlení!E23,Tabulka1[Skupina],0),2)</f>
        <v>1800</v>
      </c>
      <c r="M23" s="11">
        <f t="shared" si="0"/>
        <v>0.66239999999999999</v>
      </c>
    </row>
    <row r="24" spans="1:13" x14ac:dyDescent="0.35">
      <c r="A24" t="s">
        <v>66</v>
      </c>
      <c r="B24" t="s">
        <v>121</v>
      </c>
      <c r="C24" t="s">
        <v>23</v>
      </c>
      <c r="D24" t="s">
        <v>118</v>
      </c>
      <c r="E24" t="s">
        <v>15</v>
      </c>
      <c r="F24" t="s">
        <v>24</v>
      </c>
      <c r="G24">
        <v>1</v>
      </c>
      <c r="H24">
        <v>1</v>
      </c>
      <c r="I24">
        <v>18</v>
      </c>
      <c r="J24">
        <f t="shared" si="1"/>
        <v>2.6999999999999997</v>
      </c>
      <c r="K24">
        <f>INDEX(Tabulka1[],MATCH(Osvětlení!E24,Tabulka1[Skupina],0),2)</f>
        <v>1800</v>
      </c>
      <c r="M24" s="11">
        <f t="shared" si="0"/>
        <v>2.07E-2</v>
      </c>
    </row>
    <row r="25" spans="1:13" x14ac:dyDescent="0.35">
      <c r="A25" t="s">
        <v>66</v>
      </c>
      <c r="B25" t="s">
        <v>121</v>
      </c>
      <c r="C25" t="s">
        <v>23</v>
      </c>
      <c r="D25" t="s">
        <v>118</v>
      </c>
      <c r="E25" t="s">
        <v>15</v>
      </c>
      <c r="F25" t="s">
        <v>24</v>
      </c>
      <c r="G25">
        <v>1</v>
      </c>
      <c r="H25">
        <v>1</v>
      </c>
      <c r="I25">
        <v>6</v>
      </c>
      <c r="J25">
        <f t="shared" si="1"/>
        <v>0.89999999999999991</v>
      </c>
      <c r="K25">
        <f>INDEX(Tabulka1[],MATCH(Osvětlení!E25,Tabulka1[Skupina],0),2)</f>
        <v>1800</v>
      </c>
      <c r="M25" s="11">
        <f t="shared" si="0"/>
        <v>6.9000000000000008E-3</v>
      </c>
    </row>
    <row r="26" spans="1:13" x14ac:dyDescent="0.35">
      <c r="A26" t="s">
        <v>66</v>
      </c>
      <c r="B26" t="s">
        <v>121</v>
      </c>
      <c r="C26" t="s">
        <v>23</v>
      </c>
      <c r="D26" t="s">
        <v>119</v>
      </c>
      <c r="E26" t="s">
        <v>283</v>
      </c>
      <c r="F26" t="s">
        <v>24</v>
      </c>
      <c r="G26">
        <v>6</v>
      </c>
      <c r="H26">
        <v>4</v>
      </c>
      <c r="I26">
        <v>18</v>
      </c>
      <c r="J26">
        <f t="shared" si="1"/>
        <v>2.6999999999999997</v>
      </c>
      <c r="K26">
        <f>INDEX(Tabulka1[],MATCH(Osvětlení!E26,Tabulka1[Skupina],0),2)</f>
        <v>1500</v>
      </c>
      <c r="M26" s="11">
        <f t="shared" si="0"/>
        <v>0.49679999999999996</v>
      </c>
    </row>
    <row r="27" spans="1:13" x14ac:dyDescent="0.35">
      <c r="A27" t="s">
        <v>66</v>
      </c>
      <c r="B27" t="s">
        <v>121</v>
      </c>
      <c r="C27" t="s">
        <v>23</v>
      </c>
      <c r="D27" t="s">
        <v>119</v>
      </c>
      <c r="E27" t="s">
        <v>283</v>
      </c>
      <c r="F27" t="s">
        <v>24</v>
      </c>
      <c r="G27">
        <v>1</v>
      </c>
      <c r="H27">
        <v>1</v>
      </c>
      <c r="I27">
        <v>6</v>
      </c>
      <c r="J27">
        <f t="shared" si="1"/>
        <v>0.89999999999999991</v>
      </c>
      <c r="K27">
        <f>INDEX(Tabulka1[],MATCH(Osvětlení!E27,Tabulka1[Skupina],0),2)</f>
        <v>1500</v>
      </c>
      <c r="M27" s="11">
        <f t="shared" si="0"/>
        <v>6.9000000000000008E-3</v>
      </c>
    </row>
    <row r="28" spans="1:13" x14ac:dyDescent="0.35">
      <c r="A28" t="s">
        <v>66</v>
      </c>
      <c r="B28" t="s">
        <v>121</v>
      </c>
      <c r="C28" t="s">
        <v>23</v>
      </c>
      <c r="D28" t="s">
        <v>120</v>
      </c>
      <c r="E28" t="s">
        <v>36</v>
      </c>
      <c r="F28" t="s">
        <v>24</v>
      </c>
      <c r="G28">
        <v>8</v>
      </c>
      <c r="H28">
        <v>4</v>
      </c>
      <c r="I28">
        <v>18</v>
      </c>
      <c r="J28">
        <f t="shared" si="1"/>
        <v>2.6999999999999997</v>
      </c>
      <c r="K28">
        <f>INDEX(Tabulka1[],MATCH(Osvětlení!E28,Tabulka1[Skupina],0),2)</f>
        <v>2000</v>
      </c>
      <c r="M28" s="11">
        <f t="shared" si="0"/>
        <v>0.66239999999999999</v>
      </c>
    </row>
    <row r="29" spans="1:13" x14ac:dyDescent="0.35">
      <c r="A29" t="s">
        <v>66</v>
      </c>
      <c r="B29" t="s">
        <v>121</v>
      </c>
      <c r="C29" t="s">
        <v>23</v>
      </c>
      <c r="D29" t="s">
        <v>120</v>
      </c>
      <c r="E29" t="s">
        <v>36</v>
      </c>
      <c r="F29" t="s">
        <v>50</v>
      </c>
      <c r="G29">
        <v>1</v>
      </c>
      <c r="H29">
        <v>1</v>
      </c>
      <c r="I29">
        <v>36</v>
      </c>
      <c r="K29">
        <f>INDEX(Tabulka1[],MATCH(Osvětlení!E29,Tabulka1[Skupina],0),2)</f>
        <v>2000</v>
      </c>
      <c r="M29" s="11">
        <f t="shared" si="0"/>
        <v>3.6000000000000004E-2</v>
      </c>
    </row>
    <row r="30" spans="1:13" x14ac:dyDescent="0.35">
      <c r="A30" t="s">
        <v>66</v>
      </c>
      <c r="B30" t="s">
        <v>121</v>
      </c>
      <c r="C30" t="s">
        <v>23</v>
      </c>
      <c r="D30" t="s">
        <v>120</v>
      </c>
      <c r="E30" t="s">
        <v>36</v>
      </c>
      <c r="F30" t="s">
        <v>24</v>
      </c>
      <c r="G30">
        <v>1</v>
      </c>
      <c r="H30">
        <v>1</v>
      </c>
      <c r="I30">
        <v>6</v>
      </c>
      <c r="J30">
        <f t="shared" ref="J30:J52" si="2">I30*$J$1</f>
        <v>0.89999999999999991</v>
      </c>
      <c r="K30">
        <f>INDEX(Tabulka1[],MATCH(Osvětlení!E30,Tabulka1[Skupina],0),2)</f>
        <v>2000</v>
      </c>
      <c r="M30" s="11">
        <f t="shared" si="0"/>
        <v>6.9000000000000008E-3</v>
      </c>
    </row>
    <row r="31" spans="1:13" x14ac:dyDescent="0.35">
      <c r="A31" t="s">
        <v>66</v>
      </c>
      <c r="B31" t="s">
        <v>121</v>
      </c>
      <c r="C31" t="s">
        <v>23</v>
      </c>
      <c r="D31" t="s">
        <v>120</v>
      </c>
      <c r="E31" t="s">
        <v>36</v>
      </c>
      <c r="F31" t="s">
        <v>24</v>
      </c>
      <c r="G31">
        <v>1</v>
      </c>
      <c r="H31">
        <v>1</v>
      </c>
      <c r="I31">
        <v>8</v>
      </c>
      <c r="J31">
        <f t="shared" si="2"/>
        <v>1.2</v>
      </c>
      <c r="K31">
        <f>INDEX(Tabulka1[],MATCH(Osvětlení!E31,Tabulka1[Skupina],0),2)</f>
        <v>2000</v>
      </c>
      <c r="M31" s="11">
        <f t="shared" si="0"/>
        <v>9.1999999999999998E-3</v>
      </c>
    </row>
    <row r="32" spans="1:13" x14ac:dyDescent="0.35">
      <c r="A32" t="s">
        <v>66</v>
      </c>
      <c r="B32" t="s">
        <v>121</v>
      </c>
      <c r="C32" t="s">
        <v>23</v>
      </c>
      <c r="D32" t="s">
        <v>122</v>
      </c>
      <c r="E32" t="s">
        <v>36</v>
      </c>
      <c r="F32" t="s">
        <v>24</v>
      </c>
      <c r="G32">
        <v>6</v>
      </c>
      <c r="H32">
        <v>4</v>
      </c>
      <c r="I32">
        <v>18</v>
      </c>
      <c r="J32">
        <f t="shared" si="2"/>
        <v>2.6999999999999997</v>
      </c>
      <c r="K32">
        <f>INDEX(Tabulka1[],MATCH(Osvětlení!E32,Tabulka1[Skupina],0),2)</f>
        <v>2000</v>
      </c>
      <c r="M32" s="11">
        <f t="shared" si="0"/>
        <v>0.49679999999999996</v>
      </c>
    </row>
    <row r="33" spans="1:13" x14ac:dyDescent="0.35">
      <c r="A33" t="s">
        <v>66</v>
      </c>
      <c r="B33" t="s">
        <v>121</v>
      </c>
      <c r="C33" t="s">
        <v>23</v>
      </c>
      <c r="D33" t="s">
        <v>123</v>
      </c>
      <c r="E33" t="s">
        <v>488</v>
      </c>
      <c r="F33" t="s">
        <v>24</v>
      </c>
      <c r="G33">
        <v>4</v>
      </c>
      <c r="H33">
        <v>4</v>
      </c>
      <c r="I33">
        <v>18</v>
      </c>
      <c r="J33">
        <f t="shared" si="2"/>
        <v>2.6999999999999997</v>
      </c>
      <c r="K33">
        <f>INDEX(Tabulka1[],MATCH(Osvětlení!E33,Tabulka1[Skupina],0),2)</f>
        <v>2000</v>
      </c>
      <c r="M33" s="11">
        <f t="shared" si="0"/>
        <v>0.33119999999999999</v>
      </c>
    </row>
    <row r="34" spans="1:13" x14ac:dyDescent="0.35">
      <c r="A34" t="s">
        <v>66</v>
      </c>
      <c r="B34" t="s">
        <v>121</v>
      </c>
      <c r="C34" t="s">
        <v>23</v>
      </c>
      <c r="D34" t="s">
        <v>124</v>
      </c>
      <c r="E34" t="s">
        <v>488</v>
      </c>
      <c r="F34" t="s">
        <v>24</v>
      </c>
      <c r="G34">
        <v>8</v>
      </c>
      <c r="H34">
        <v>4</v>
      </c>
      <c r="I34">
        <v>18</v>
      </c>
      <c r="J34">
        <f t="shared" si="2"/>
        <v>2.6999999999999997</v>
      </c>
      <c r="K34">
        <f>INDEX(Tabulka1[],MATCH(Osvětlení!E34,Tabulka1[Skupina],0),2)</f>
        <v>2000</v>
      </c>
      <c r="M34" s="11">
        <f t="shared" si="0"/>
        <v>0.66239999999999999</v>
      </c>
    </row>
    <row r="35" spans="1:13" x14ac:dyDescent="0.35">
      <c r="A35" t="s">
        <v>66</v>
      </c>
      <c r="B35" t="s">
        <v>111</v>
      </c>
      <c r="C35" t="s">
        <v>27</v>
      </c>
      <c r="D35" t="s">
        <v>114</v>
      </c>
      <c r="E35" t="s">
        <v>36</v>
      </c>
      <c r="F35" t="s">
        <v>24</v>
      </c>
      <c r="G35">
        <v>10</v>
      </c>
      <c r="H35">
        <v>2</v>
      </c>
      <c r="I35">
        <v>36</v>
      </c>
      <c r="J35">
        <f t="shared" si="2"/>
        <v>5.3999999999999995</v>
      </c>
      <c r="K35">
        <f>INDEX(Tabulka1[],MATCH(Osvětlení!E35,Tabulka1[Skupina],0),2)</f>
        <v>2000</v>
      </c>
      <c r="M35" s="11">
        <f t="shared" si="0"/>
        <v>0.82800000000000007</v>
      </c>
    </row>
    <row r="36" spans="1:13" x14ac:dyDescent="0.35">
      <c r="A36" t="s">
        <v>66</v>
      </c>
      <c r="B36" t="s">
        <v>111</v>
      </c>
      <c r="C36" t="s">
        <v>27</v>
      </c>
      <c r="D36" t="s">
        <v>114</v>
      </c>
      <c r="E36" t="s">
        <v>36</v>
      </c>
      <c r="F36" t="s">
        <v>24</v>
      </c>
      <c r="G36">
        <v>2</v>
      </c>
      <c r="H36">
        <v>4</v>
      </c>
      <c r="I36">
        <v>18</v>
      </c>
      <c r="J36">
        <f t="shared" si="2"/>
        <v>2.6999999999999997</v>
      </c>
      <c r="K36">
        <f>INDEX(Tabulka1[],MATCH(Osvětlení!E36,Tabulka1[Skupina],0),2)</f>
        <v>2000</v>
      </c>
      <c r="M36" s="11">
        <f t="shared" si="0"/>
        <v>0.1656</v>
      </c>
    </row>
    <row r="37" spans="1:13" x14ac:dyDescent="0.35">
      <c r="A37" t="s">
        <v>66</v>
      </c>
      <c r="B37" t="s">
        <v>111</v>
      </c>
      <c r="C37" t="s">
        <v>27</v>
      </c>
      <c r="D37" t="s">
        <v>114</v>
      </c>
      <c r="E37" t="s">
        <v>36</v>
      </c>
      <c r="F37" t="s">
        <v>24</v>
      </c>
      <c r="G37">
        <v>2</v>
      </c>
      <c r="H37">
        <v>2</v>
      </c>
      <c r="I37">
        <v>36</v>
      </c>
      <c r="J37">
        <f t="shared" si="2"/>
        <v>5.3999999999999995</v>
      </c>
      <c r="K37">
        <f>INDEX(Tabulka1[],MATCH(Osvětlení!E37,Tabulka1[Skupina],0),2)</f>
        <v>2000</v>
      </c>
      <c r="M37" s="11">
        <f t="shared" si="0"/>
        <v>0.1656</v>
      </c>
    </row>
    <row r="38" spans="1:13" x14ac:dyDescent="0.35">
      <c r="A38" t="s">
        <v>66</v>
      </c>
      <c r="B38" t="s">
        <v>111</v>
      </c>
      <c r="C38" t="s">
        <v>27</v>
      </c>
      <c r="D38" t="s">
        <v>114</v>
      </c>
      <c r="E38" t="s">
        <v>36</v>
      </c>
      <c r="F38" t="s">
        <v>24</v>
      </c>
      <c r="G38">
        <v>9</v>
      </c>
      <c r="H38">
        <v>4</v>
      </c>
      <c r="I38">
        <v>18</v>
      </c>
      <c r="J38">
        <f t="shared" si="2"/>
        <v>2.6999999999999997</v>
      </c>
      <c r="K38">
        <f>INDEX(Tabulka1[],MATCH(Osvětlení!E38,Tabulka1[Skupina],0),2)</f>
        <v>2000</v>
      </c>
      <c r="M38" s="11">
        <f t="shared" si="0"/>
        <v>0.74519999999999997</v>
      </c>
    </row>
    <row r="39" spans="1:13" x14ac:dyDescent="0.35">
      <c r="A39" t="s">
        <v>66</v>
      </c>
      <c r="B39" t="s">
        <v>111</v>
      </c>
      <c r="C39" t="s">
        <v>27</v>
      </c>
      <c r="D39" t="s">
        <v>114</v>
      </c>
      <c r="E39" t="s">
        <v>36</v>
      </c>
      <c r="F39" t="s">
        <v>24</v>
      </c>
      <c r="G39">
        <v>3</v>
      </c>
      <c r="H39">
        <v>4</v>
      </c>
      <c r="I39">
        <v>36</v>
      </c>
      <c r="J39">
        <f t="shared" si="2"/>
        <v>5.3999999999999995</v>
      </c>
      <c r="K39">
        <f>INDEX(Tabulka1[],MATCH(Osvětlení!E39,Tabulka1[Skupina],0),2)</f>
        <v>2000</v>
      </c>
      <c r="M39" s="11">
        <f t="shared" si="0"/>
        <v>0.49679999999999996</v>
      </c>
    </row>
    <row r="40" spans="1:13" x14ac:dyDescent="0.35">
      <c r="A40" t="s">
        <v>66</v>
      </c>
      <c r="B40" t="s">
        <v>111</v>
      </c>
      <c r="C40" t="s">
        <v>27</v>
      </c>
      <c r="D40" t="s">
        <v>114</v>
      </c>
      <c r="E40" t="s">
        <v>36</v>
      </c>
      <c r="F40" t="s">
        <v>24</v>
      </c>
      <c r="G40">
        <v>1</v>
      </c>
      <c r="H40">
        <v>2</v>
      </c>
      <c r="I40">
        <v>15</v>
      </c>
      <c r="J40">
        <f t="shared" si="2"/>
        <v>2.25</v>
      </c>
      <c r="K40">
        <f>INDEX(Tabulka1[],MATCH(Osvětlení!E40,Tabulka1[Skupina],0),2)</f>
        <v>2000</v>
      </c>
      <c r="M40" s="11">
        <f t="shared" si="0"/>
        <v>3.4500000000000003E-2</v>
      </c>
    </row>
    <row r="41" spans="1:13" x14ac:dyDescent="0.35">
      <c r="A41" t="s">
        <v>66</v>
      </c>
      <c r="B41" t="s">
        <v>111</v>
      </c>
      <c r="C41" t="s">
        <v>27</v>
      </c>
      <c r="D41" t="s">
        <v>114</v>
      </c>
      <c r="E41" t="s">
        <v>36</v>
      </c>
      <c r="F41" t="s">
        <v>24</v>
      </c>
      <c r="G41">
        <v>3</v>
      </c>
      <c r="H41">
        <v>1</v>
      </c>
      <c r="I41">
        <v>11</v>
      </c>
      <c r="J41">
        <f t="shared" si="2"/>
        <v>1.65</v>
      </c>
      <c r="K41">
        <f>INDEX(Tabulka1[],MATCH(Osvětlení!E41,Tabulka1[Skupina],0),2)</f>
        <v>2000</v>
      </c>
      <c r="M41" s="11">
        <f t="shared" si="0"/>
        <v>3.7950000000000005E-2</v>
      </c>
    </row>
    <row r="42" spans="1:13" x14ac:dyDescent="0.35">
      <c r="A42" t="s">
        <v>66</v>
      </c>
      <c r="B42" t="s">
        <v>111</v>
      </c>
      <c r="C42" t="s">
        <v>27</v>
      </c>
      <c r="D42" t="s">
        <v>114</v>
      </c>
      <c r="E42" t="s">
        <v>36</v>
      </c>
      <c r="F42" t="s">
        <v>24</v>
      </c>
      <c r="G42">
        <v>3</v>
      </c>
      <c r="H42">
        <v>2</v>
      </c>
      <c r="I42">
        <v>18</v>
      </c>
      <c r="J42">
        <f t="shared" si="2"/>
        <v>2.6999999999999997</v>
      </c>
      <c r="K42">
        <f>INDEX(Tabulka1[],MATCH(Osvětlení!E42,Tabulka1[Skupina],0),2)</f>
        <v>2000</v>
      </c>
      <c r="M42" s="11">
        <f t="shared" si="0"/>
        <v>0.12419999999999999</v>
      </c>
    </row>
    <row r="43" spans="1:13" x14ac:dyDescent="0.35">
      <c r="A43" t="s">
        <v>66</v>
      </c>
      <c r="B43" t="s">
        <v>111</v>
      </c>
      <c r="C43" t="s">
        <v>27</v>
      </c>
      <c r="D43" t="s">
        <v>115</v>
      </c>
      <c r="E43" t="s">
        <v>278</v>
      </c>
      <c r="F43" t="s">
        <v>24</v>
      </c>
      <c r="G43">
        <v>56</v>
      </c>
      <c r="H43">
        <v>4</v>
      </c>
      <c r="I43">
        <v>18</v>
      </c>
      <c r="J43">
        <f t="shared" si="2"/>
        <v>2.6999999999999997</v>
      </c>
      <c r="K43">
        <f>INDEX(Tabulka1[],MATCH(Osvětlení!E43,Tabulka1[Skupina],0),2)</f>
        <v>3200</v>
      </c>
      <c r="M43" s="11">
        <f t="shared" si="0"/>
        <v>4.6368</v>
      </c>
    </row>
    <row r="44" spans="1:13" x14ac:dyDescent="0.35">
      <c r="A44" t="s">
        <v>66</v>
      </c>
      <c r="B44" t="s">
        <v>111</v>
      </c>
      <c r="C44" t="s">
        <v>27</v>
      </c>
      <c r="D44" t="s">
        <v>115</v>
      </c>
      <c r="E44" t="s">
        <v>278</v>
      </c>
      <c r="F44" t="s">
        <v>24</v>
      </c>
      <c r="G44">
        <v>10</v>
      </c>
      <c r="H44">
        <v>4</v>
      </c>
      <c r="I44">
        <v>36</v>
      </c>
      <c r="J44">
        <f t="shared" si="2"/>
        <v>5.3999999999999995</v>
      </c>
      <c r="K44">
        <f>INDEX(Tabulka1[],MATCH(Osvětlení!E44,Tabulka1[Skupina],0),2)</f>
        <v>3200</v>
      </c>
      <c r="M44" s="11">
        <f t="shared" si="0"/>
        <v>1.6560000000000001</v>
      </c>
    </row>
    <row r="45" spans="1:13" x14ac:dyDescent="0.35">
      <c r="A45" t="s">
        <v>66</v>
      </c>
      <c r="B45" t="s">
        <v>111</v>
      </c>
      <c r="C45" t="s">
        <v>27</v>
      </c>
      <c r="D45" t="s">
        <v>115</v>
      </c>
      <c r="E45" t="s">
        <v>278</v>
      </c>
      <c r="F45" t="s">
        <v>24</v>
      </c>
      <c r="G45">
        <v>9</v>
      </c>
      <c r="H45">
        <v>2</v>
      </c>
      <c r="I45">
        <v>36</v>
      </c>
      <c r="J45">
        <f t="shared" si="2"/>
        <v>5.3999999999999995</v>
      </c>
      <c r="K45">
        <f>INDEX(Tabulka1[],MATCH(Osvětlení!E45,Tabulka1[Skupina],0),2)</f>
        <v>3200</v>
      </c>
      <c r="M45" s="11">
        <f t="shared" si="0"/>
        <v>0.74519999999999997</v>
      </c>
    </row>
    <row r="46" spans="1:13" x14ac:dyDescent="0.35">
      <c r="A46" t="s">
        <v>66</v>
      </c>
      <c r="B46" t="s">
        <v>111</v>
      </c>
      <c r="C46" t="s">
        <v>27</v>
      </c>
      <c r="D46" t="s">
        <v>115</v>
      </c>
      <c r="E46" t="s">
        <v>278</v>
      </c>
      <c r="F46" t="s">
        <v>24</v>
      </c>
      <c r="G46">
        <v>2</v>
      </c>
      <c r="H46">
        <v>2</v>
      </c>
      <c r="I46">
        <v>15</v>
      </c>
      <c r="J46">
        <f t="shared" si="2"/>
        <v>2.25</v>
      </c>
      <c r="K46">
        <f>INDEX(Tabulka1[],MATCH(Osvětlení!E46,Tabulka1[Skupina],0),2)</f>
        <v>3200</v>
      </c>
      <c r="M46" s="11">
        <f t="shared" si="0"/>
        <v>6.9000000000000006E-2</v>
      </c>
    </row>
    <row r="47" spans="1:13" x14ac:dyDescent="0.35">
      <c r="A47" t="s">
        <v>66</v>
      </c>
      <c r="B47" t="s">
        <v>111</v>
      </c>
      <c r="C47" t="s">
        <v>27</v>
      </c>
      <c r="D47" t="s">
        <v>115</v>
      </c>
      <c r="E47" t="s">
        <v>278</v>
      </c>
      <c r="F47" t="s">
        <v>24</v>
      </c>
      <c r="G47">
        <v>19</v>
      </c>
      <c r="H47">
        <v>2</v>
      </c>
      <c r="I47">
        <v>36</v>
      </c>
      <c r="J47">
        <f t="shared" si="2"/>
        <v>5.3999999999999995</v>
      </c>
      <c r="K47">
        <f>INDEX(Tabulka1[],MATCH(Osvětlení!E47,Tabulka1[Skupina],0),2)</f>
        <v>3200</v>
      </c>
      <c r="M47" s="11">
        <f t="shared" si="0"/>
        <v>1.5732000000000002</v>
      </c>
    </row>
    <row r="48" spans="1:13" x14ac:dyDescent="0.35">
      <c r="A48" t="s">
        <v>66</v>
      </c>
      <c r="B48" t="s">
        <v>111</v>
      </c>
      <c r="C48" t="s">
        <v>27</v>
      </c>
      <c r="D48" t="s">
        <v>115</v>
      </c>
      <c r="E48" t="s">
        <v>278</v>
      </c>
      <c r="F48" t="s">
        <v>24</v>
      </c>
      <c r="G48">
        <v>4</v>
      </c>
      <c r="H48">
        <v>4</v>
      </c>
      <c r="I48">
        <v>18</v>
      </c>
      <c r="J48">
        <f t="shared" si="2"/>
        <v>2.6999999999999997</v>
      </c>
      <c r="K48">
        <f>INDEX(Tabulka1[],MATCH(Osvětlení!E48,Tabulka1[Skupina],0),2)</f>
        <v>3200</v>
      </c>
      <c r="M48" s="11">
        <f t="shared" si="0"/>
        <v>0.33119999999999999</v>
      </c>
    </row>
    <row r="49" spans="1:13" x14ac:dyDescent="0.35">
      <c r="A49" t="s">
        <v>66</v>
      </c>
      <c r="B49" t="s">
        <v>111</v>
      </c>
      <c r="C49" t="s">
        <v>27</v>
      </c>
      <c r="D49" t="s">
        <v>115</v>
      </c>
      <c r="E49" t="s">
        <v>278</v>
      </c>
      <c r="F49" t="s">
        <v>24</v>
      </c>
      <c r="G49">
        <v>2</v>
      </c>
      <c r="H49">
        <v>4</v>
      </c>
      <c r="I49">
        <v>18</v>
      </c>
      <c r="J49">
        <f t="shared" si="2"/>
        <v>2.6999999999999997</v>
      </c>
      <c r="K49">
        <f>INDEX(Tabulka1[],MATCH(Osvětlení!E49,Tabulka1[Skupina],0),2)</f>
        <v>3200</v>
      </c>
      <c r="M49" s="11">
        <f t="shared" si="0"/>
        <v>0.1656</v>
      </c>
    </row>
    <row r="50" spans="1:13" x14ac:dyDescent="0.35">
      <c r="A50" t="s">
        <v>66</v>
      </c>
      <c r="B50" t="s">
        <v>111</v>
      </c>
      <c r="C50" t="s">
        <v>27</v>
      </c>
      <c r="D50" t="s">
        <v>115</v>
      </c>
      <c r="E50" t="s">
        <v>278</v>
      </c>
      <c r="F50" t="s">
        <v>24</v>
      </c>
      <c r="G50">
        <v>5</v>
      </c>
      <c r="H50">
        <v>1</v>
      </c>
      <c r="I50">
        <v>11</v>
      </c>
      <c r="J50">
        <f t="shared" si="2"/>
        <v>1.65</v>
      </c>
      <c r="K50">
        <f>INDEX(Tabulka1[],MATCH(Osvětlení!E50,Tabulka1[Skupina],0),2)</f>
        <v>3200</v>
      </c>
      <c r="M50" s="11">
        <f t="shared" si="0"/>
        <v>6.3250000000000001E-2</v>
      </c>
    </row>
    <row r="51" spans="1:13" x14ac:dyDescent="0.35">
      <c r="A51" t="s">
        <v>66</v>
      </c>
      <c r="B51" t="s">
        <v>111</v>
      </c>
      <c r="C51" t="s">
        <v>27</v>
      </c>
      <c r="D51" t="s">
        <v>115</v>
      </c>
      <c r="E51" t="s">
        <v>278</v>
      </c>
      <c r="F51" t="s">
        <v>24</v>
      </c>
      <c r="G51">
        <v>5</v>
      </c>
      <c r="H51">
        <v>1</v>
      </c>
      <c r="I51">
        <v>18</v>
      </c>
      <c r="J51">
        <f t="shared" si="2"/>
        <v>2.6999999999999997</v>
      </c>
      <c r="K51">
        <f>INDEX(Tabulka1[],MATCH(Osvětlení!E51,Tabulka1[Skupina],0),2)</f>
        <v>3200</v>
      </c>
      <c r="M51" s="11">
        <f t="shared" si="0"/>
        <v>0.10350000000000001</v>
      </c>
    </row>
    <row r="52" spans="1:13" x14ac:dyDescent="0.35">
      <c r="A52" t="s">
        <v>66</v>
      </c>
      <c r="B52" t="s">
        <v>111</v>
      </c>
      <c r="C52" t="s">
        <v>27</v>
      </c>
      <c r="D52" t="s">
        <v>115</v>
      </c>
      <c r="E52" t="s">
        <v>278</v>
      </c>
      <c r="F52" t="s">
        <v>24</v>
      </c>
      <c r="G52">
        <v>3</v>
      </c>
      <c r="H52">
        <v>1</v>
      </c>
      <c r="I52">
        <v>18</v>
      </c>
      <c r="J52">
        <f t="shared" si="2"/>
        <v>2.6999999999999997</v>
      </c>
      <c r="K52">
        <f>INDEX(Tabulka1[],MATCH(Osvětlení!E52,Tabulka1[Skupina],0),2)</f>
        <v>3200</v>
      </c>
      <c r="M52" s="11">
        <f t="shared" si="0"/>
        <v>6.2099999999999995E-2</v>
      </c>
    </row>
    <row r="53" spans="1:13" x14ac:dyDescent="0.35">
      <c r="A53" t="s">
        <v>66</v>
      </c>
      <c r="B53" t="s">
        <v>111</v>
      </c>
      <c r="C53" t="s">
        <v>27</v>
      </c>
      <c r="D53" t="s">
        <v>115</v>
      </c>
      <c r="E53" t="s">
        <v>278</v>
      </c>
      <c r="F53" t="s">
        <v>50</v>
      </c>
      <c r="G53">
        <v>8</v>
      </c>
      <c r="H53">
        <v>1</v>
      </c>
      <c r="I53">
        <v>30</v>
      </c>
      <c r="K53">
        <f>INDEX(Tabulka1[],MATCH(Osvětlení!E53,Tabulka1[Skupina],0),2)</f>
        <v>3200</v>
      </c>
      <c r="M53" s="11">
        <f t="shared" si="0"/>
        <v>0.24</v>
      </c>
    </row>
    <row r="54" spans="1:13" x14ac:dyDescent="0.35">
      <c r="A54" t="s">
        <v>66</v>
      </c>
      <c r="B54" t="s">
        <v>111</v>
      </c>
      <c r="C54" t="s">
        <v>27</v>
      </c>
      <c r="D54" t="s">
        <v>115</v>
      </c>
      <c r="E54" t="s">
        <v>278</v>
      </c>
      <c r="F54" t="s">
        <v>38</v>
      </c>
      <c r="G54">
        <v>1</v>
      </c>
      <c r="H54">
        <v>1</v>
      </c>
      <c r="I54">
        <v>100</v>
      </c>
      <c r="K54">
        <f>INDEX(Tabulka1[],MATCH(Osvětlení!E54,Tabulka1[Skupina],0),2)</f>
        <v>3200</v>
      </c>
      <c r="M54" s="11">
        <f t="shared" si="0"/>
        <v>0.1</v>
      </c>
    </row>
    <row r="55" spans="1:13" x14ac:dyDescent="0.35">
      <c r="A55" t="s">
        <v>66</v>
      </c>
      <c r="B55" t="s">
        <v>111</v>
      </c>
      <c r="C55" t="s">
        <v>27</v>
      </c>
      <c r="D55" t="s">
        <v>115</v>
      </c>
      <c r="E55" t="s">
        <v>278</v>
      </c>
      <c r="F55" t="s">
        <v>24</v>
      </c>
      <c r="G55">
        <v>4</v>
      </c>
      <c r="H55">
        <v>2</v>
      </c>
      <c r="I55">
        <v>9</v>
      </c>
      <c r="J55">
        <f t="shared" ref="J55:J64" si="3">I55*$J$1</f>
        <v>1.3499999999999999</v>
      </c>
      <c r="K55">
        <f>INDEX(Tabulka1[],MATCH(Osvětlení!E55,Tabulka1[Skupina],0),2)</f>
        <v>3200</v>
      </c>
      <c r="M55" s="11">
        <f t="shared" si="0"/>
        <v>8.2799999999999999E-2</v>
      </c>
    </row>
    <row r="56" spans="1:13" x14ac:dyDescent="0.35">
      <c r="A56" t="s">
        <v>66</v>
      </c>
      <c r="B56" t="s">
        <v>106</v>
      </c>
      <c r="C56" t="s">
        <v>68</v>
      </c>
      <c r="D56" t="s">
        <v>107</v>
      </c>
      <c r="E56" t="s">
        <v>280</v>
      </c>
      <c r="F56" t="s">
        <v>24</v>
      </c>
      <c r="G56">
        <v>2</v>
      </c>
      <c r="H56">
        <v>2</v>
      </c>
      <c r="I56">
        <v>36</v>
      </c>
      <c r="J56">
        <f t="shared" si="3"/>
        <v>5.3999999999999995</v>
      </c>
      <c r="K56">
        <f>INDEX(Tabulka1[],MATCH(Osvětlení!E56,Tabulka1[Skupina],0),2)</f>
        <v>360</v>
      </c>
      <c r="M56" s="11">
        <f t="shared" si="0"/>
        <v>0.1656</v>
      </c>
    </row>
    <row r="57" spans="1:13" x14ac:dyDescent="0.35">
      <c r="A57" t="s">
        <v>66</v>
      </c>
      <c r="B57" t="s">
        <v>106</v>
      </c>
      <c r="C57" t="s">
        <v>68</v>
      </c>
      <c r="D57" t="s">
        <v>108</v>
      </c>
      <c r="E57" t="s">
        <v>15</v>
      </c>
      <c r="F57" t="s">
        <v>24</v>
      </c>
      <c r="G57">
        <v>2</v>
      </c>
      <c r="H57">
        <v>2</v>
      </c>
      <c r="I57">
        <v>36</v>
      </c>
      <c r="J57">
        <f t="shared" si="3"/>
        <v>5.3999999999999995</v>
      </c>
      <c r="K57">
        <f>INDEX(Tabulka1[],MATCH(Osvětlení!E57,Tabulka1[Skupina],0),2)</f>
        <v>1800</v>
      </c>
      <c r="M57" s="11">
        <f t="shared" si="0"/>
        <v>0.1656</v>
      </c>
    </row>
    <row r="58" spans="1:13" x14ac:dyDescent="0.35">
      <c r="A58" t="s">
        <v>66</v>
      </c>
      <c r="B58" t="s">
        <v>106</v>
      </c>
      <c r="C58" t="s">
        <v>68</v>
      </c>
      <c r="D58" t="s">
        <v>108</v>
      </c>
      <c r="E58" t="s">
        <v>15</v>
      </c>
      <c r="F58" t="s">
        <v>24</v>
      </c>
      <c r="G58">
        <v>1</v>
      </c>
      <c r="H58">
        <v>1</v>
      </c>
      <c r="I58">
        <v>11</v>
      </c>
      <c r="J58">
        <f t="shared" si="3"/>
        <v>1.65</v>
      </c>
      <c r="K58">
        <f>INDEX(Tabulka1[],MATCH(Osvětlení!E58,Tabulka1[Skupina],0),2)</f>
        <v>1800</v>
      </c>
      <c r="M58" s="11">
        <f t="shared" si="0"/>
        <v>1.265E-2</v>
      </c>
    </row>
    <row r="59" spans="1:13" x14ac:dyDescent="0.35">
      <c r="A59" t="s">
        <v>66</v>
      </c>
      <c r="B59" t="s">
        <v>106</v>
      </c>
      <c r="C59" t="s">
        <v>68</v>
      </c>
      <c r="D59" t="s">
        <v>108</v>
      </c>
      <c r="E59" t="s">
        <v>15</v>
      </c>
      <c r="F59" t="s">
        <v>24</v>
      </c>
      <c r="G59">
        <v>3</v>
      </c>
      <c r="H59">
        <v>1</v>
      </c>
      <c r="I59">
        <v>36</v>
      </c>
      <c r="J59">
        <f t="shared" si="3"/>
        <v>5.3999999999999995</v>
      </c>
      <c r="K59">
        <f>INDEX(Tabulka1[],MATCH(Osvětlení!E59,Tabulka1[Skupina],0),2)</f>
        <v>1800</v>
      </c>
      <c r="M59" s="11">
        <f t="shared" si="0"/>
        <v>0.12419999999999999</v>
      </c>
    </row>
    <row r="60" spans="1:13" x14ac:dyDescent="0.35">
      <c r="A60" t="s">
        <v>66</v>
      </c>
      <c r="B60" t="s">
        <v>106</v>
      </c>
      <c r="C60" t="s">
        <v>68</v>
      </c>
      <c r="D60" t="s">
        <v>108</v>
      </c>
      <c r="E60" t="s">
        <v>15</v>
      </c>
      <c r="F60" t="s">
        <v>24</v>
      </c>
      <c r="G60">
        <v>3</v>
      </c>
      <c r="H60">
        <v>1</v>
      </c>
      <c r="I60">
        <v>18</v>
      </c>
      <c r="J60">
        <f t="shared" si="3"/>
        <v>2.6999999999999997</v>
      </c>
      <c r="K60">
        <f>INDEX(Tabulka1[],MATCH(Osvětlení!E60,Tabulka1[Skupina],0),2)</f>
        <v>1800</v>
      </c>
      <c r="M60" s="11">
        <f t="shared" si="0"/>
        <v>6.2099999999999995E-2</v>
      </c>
    </row>
    <row r="61" spans="1:13" x14ac:dyDescent="0.35">
      <c r="A61" t="s">
        <v>66</v>
      </c>
      <c r="B61" t="s">
        <v>106</v>
      </c>
      <c r="C61" t="s">
        <v>68</v>
      </c>
      <c r="D61" t="s">
        <v>109</v>
      </c>
      <c r="E61" t="s">
        <v>282</v>
      </c>
      <c r="F61" t="s">
        <v>24</v>
      </c>
      <c r="G61">
        <v>1</v>
      </c>
      <c r="H61">
        <v>2</v>
      </c>
      <c r="I61">
        <v>15</v>
      </c>
      <c r="J61">
        <f t="shared" si="3"/>
        <v>2.25</v>
      </c>
      <c r="K61">
        <f>INDEX(Tabulka1[],MATCH(Osvětlení!E61,Tabulka1[Skupina],0),2)</f>
        <v>730</v>
      </c>
      <c r="M61" s="11">
        <f t="shared" si="0"/>
        <v>3.4500000000000003E-2</v>
      </c>
    </row>
    <row r="62" spans="1:13" x14ac:dyDescent="0.35">
      <c r="A62" t="s">
        <v>66</v>
      </c>
      <c r="B62" t="s">
        <v>106</v>
      </c>
      <c r="C62" t="s">
        <v>68</v>
      </c>
      <c r="D62" t="s">
        <v>109</v>
      </c>
      <c r="E62" t="s">
        <v>282</v>
      </c>
      <c r="F62" t="s">
        <v>24</v>
      </c>
      <c r="G62">
        <v>1</v>
      </c>
      <c r="H62">
        <v>1</v>
      </c>
      <c r="I62">
        <v>18</v>
      </c>
      <c r="J62">
        <f t="shared" si="3"/>
        <v>2.6999999999999997</v>
      </c>
      <c r="K62">
        <f>INDEX(Tabulka1[],MATCH(Osvětlení!E62,Tabulka1[Skupina],0),2)</f>
        <v>730</v>
      </c>
      <c r="M62" s="11">
        <f t="shared" si="0"/>
        <v>2.07E-2</v>
      </c>
    </row>
    <row r="63" spans="1:13" x14ac:dyDescent="0.35">
      <c r="A63" t="s">
        <v>66</v>
      </c>
      <c r="B63" t="s">
        <v>106</v>
      </c>
      <c r="C63" t="s">
        <v>68</v>
      </c>
      <c r="D63" t="s">
        <v>109</v>
      </c>
      <c r="E63" t="s">
        <v>282</v>
      </c>
      <c r="F63" t="s">
        <v>24</v>
      </c>
      <c r="G63">
        <v>1</v>
      </c>
      <c r="H63">
        <v>1</v>
      </c>
      <c r="I63">
        <v>11</v>
      </c>
      <c r="J63">
        <f t="shared" si="3"/>
        <v>1.65</v>
      </c>
      <c r="K63">
        <f>INDEX(Tabulka1[],MATCH(Osvětlení!E63,Tabulka1[Skupina],0),2)</f>
        <v>730</v>
      </c>
      <c r="M63" s="11">
        <f t="shared" si="0"/>
        <v>1.265E-2</v>
      </c>
    </row>
    <row r="64" spans="1:13" x14ac:dyDescent="0.35">
      <c r="A64" t="s">
        <v>66</v>
      </c>
      <c r="B64" t="s">
        <v>106</v>
      </c>
      <c r="C64" t="s">
        <v>68</v>
      </c>
      <c r="D64" t="s">
        <v>110</v>
      </c>
      <c r="E64" t="s">
        <v>36</v>
      </c>
      <c r="F64" t="s">
        <v>24</v>
      </c>
      <c r="G64">
        <v>6</v>
      </c>
      <c r="H64">
        <v>2</v>
      </c>
      <c r="I64">
        <v>36</v>
      </c>
      <c r="J64">
        <f t="shared" si="3"/>
        <v>5.3999999999999995</v>
      </c>
      <c r="K64">
        <f>INDEX(Tabulka1[],MATCH(Osvětlení!E64,Tabulka1[Skupina],0),2)</f>
        <v>2000</v>
      </c>
      <c r="M64" s="11">
        <f t="shared" si="0"/>
        <v>0.49679999999999996</v>
      </c>
    </row>
    <row r="65" spans="1:13" x14ac:dyDescent="0.35">
      <c r="A65" t="s">
        <v>66</v>
      </c>
      <c r="B65" t="s">
        <v>106</v>
      </c>
      <c r="C65" t="s">
        <v>68</v>
      </c>
      <c r="D65" t="s">
        <v>110</v>
      </c>
      <c r="E65" t="s">
        <v>36</v>
      </c>
      <c r="F65" t="s">
        <v>38</v>
      </c>
      <c r="G65">
        <v>1</v>
      </c>
      <c r="H65">
        <v>1</v>
      </c>
      <c r="I65">
        <v>100</v>
      </c>
      <c r="K65">
        <f>INDEX(Tabulka1[],MATCH(Osvětlení!E65,Tabulka1[Skupina],0),2)</f>
        <v>2000</v>
      </c>
      <c r="M65" s="11">
        <f t="shared" si="0"/>
        <v>0.1</v>
      </c>
    </row>
    <row r="66" spans="1:13" x14ac:dyDescent="0.35">
      <c r="A66" t="s">
        <v>66</v>
      </c>
      <c r="B66" t="s">
        <v>106</v>
      </c>
      <c r="C66" t="s">
        <v>68</v>
      </c>
      <c r="D66" t="s">
        <v>107</v>
      </c>
      <c r="E66" t="s">
        <v>280</v>
      </c>
      <c r="F66" t="s">
        <v>24</v>
      </c>
      <c r="G66">
        <v>2</v>
      </c>
      <c r="H66">
        <v>2</v>
      </c>
      <c r="I66">
        <v>36</v>
      </c>
      <c r="J66">
        <f>I66*$J$1</f>
        <v>5.3999999999999995</v>
      </c>
      <c r="K66">
        <f>INDEX(Tabulka1[],MATCH(Osvětlení!E66,Tabulka1[Skupina],0),2)</f>
        <v>360</v>
      </c>
      <c r="M66" s="11">
        <f t="shared" si="0"/>
        <v>0.1656</v>
      </c>
    </row>
    <row r="67" spans="1:13" x14ac:dyDescent="0.35">
      <c r="A67" t="s">
        <v>268</v>
      </c>
      <c r="B67" t="s">
        <v>531</v>
      </c>
      <c r="C67" t="s">
        <v>23</v>
      </c>
      <c r="D67" t="s">
        <v>539</v>
      </c>
      <c r="F67" t="s">
        <v>24</v>
      </c>
      <c r="G67">
        <v>26</v>
      </c>
      <c r="H67">
        <f>104/G67</f>
        <v>4</v>
      </c>
      <c r="I67">
        <v>18</v>
      </c>
      <c r="J67">
        <f t="shared" ref="J67:J70" si="4">I67*$J$1</f>
        <v>2.6999999999999997</v>
      </c>
      <c r="K67">
        <v>2000</v>
      </c>
      <c r="M67" s="11">
        <f t="shared" si="0"/>
        <v>2.1527999999999996</v>
      </c>
    </row>
    <row r="68" spans="1:13" x14ac:dyDescent="0.35">
      <c r="A68" t="s">
        <v>268</v>
      </c>
      <c r="B68" t="s">
        <v>531</v>
      </c>
      <c r="C68" t="s">
        <v>23</v>
      </c>
      <c r="D68" t="s">
        <v>539</v>
      </c>
      <c r="F68" t="s">
        <v>24</v>
      </c>
      <c r="G68">
        <v>27</v>
      </c>
      <c r="H68">
        <f>54/G68</f>
        <v>2</v>
      </c>
      <c r="I68">
        <v>36</v>
      </c>
      <c r="J68">
        <f t="shared" si="4"/>
        <v>5.3999999999999995</v>
      </c>
      <c r="K68">
        <v>2000</v>
      </c>
      <c r="M68" s="11">
        <f t="shared" ref="M68:M131" si="5">G68*H68*(I68+J68)*0.001</f>
        <v>2.2355999999999998</v>
      </c>
    </row>
    <row r="69" spans="1:13" x14ac:dyDescent="0.35">
      <c r="A69" t="s">
        <v>268</v>
      </c>
      <c r="B69" t="s">
        <v>531</v>
      </c>
      <c r="C69" t="s">
        <v>27</v>
      </c>
      <c r="D69" t="s">
        <v>540</v>
      </c>
      <c r="F69" t="s">
        <v>24</v>
      </c>
      <c r="G69">
        <v>26</v>
      </c>
      <c r="H69">
        <f>104/G69</f>
        <v>4</v>
      </c>
      <c r="I69">
        <v>18</v>
      </c>
      <c r="J69">
        <f t="shared" si="4"/>
        <v>2.6999999999999997</v>
      </c>
      <c r="K69">
        <v>2000</v>
      </c>
      <c r="M69" s="11">
        <f t="shared" si="5"/>
        <v>2.1527999999999996</v>
      </c>
    </row>
    <row r="70" spans="1:13" x14ac:dyDescent="0.35">
      <c r="A70" t="s">
        <v>268</v>
      </c>
      <c r="B70" t="s">
        <v>531</v>
      </c>
      <c r="C70" t="s">
        <v>27</v>
      </c>
      <c r="D70" t="s">
        <v>540</v>
      </c>
      <c r="F70" t="s">
        <v>24</v>
      </c>
      <c r="G70">
        <v>27</v>
      </c>
      <c r="H70">
        <f>54/G70</f>
        <v>2</v>
      </c>
      <c r="I70">
        <v>36</v>
      </c>
      <c r="J70">
        <f t="shared" si="4"/>
        <v>5.3999999999999995</v>
      </c>
      <c r="K70">
        <v>2000</v>
      </c>
      <c r="M70" s="11">
        <f t="shared" si="5"/>
        <v>2.2355999999999998</v>
      </c>
    </row>
    <row r="71" spans="1:13" x14ac:dyDescent="0.35">
      <c r="A71" t="s">
        <v>268</v>
      </c>
      <c r="B71" t="s">
        <v>531</v>
      </c>
      <c r="C71" t="s">
        <v>68</v>
      </c>
      <c r="D71" t="s">
        <v>532</v>
      </c>
      <c r="E71" t="s">
        <v>280</v>
      </c>
      <c r="F71" t="s">
        <v>24</v>
      </c>
      <c r="G71">
        <v>4</v>
      </c>
      <c r="H71">
        <v>2</v>
      </c>
      <c r="I71">
        <v>36</v>
      </c>
      <c r="J71">
        <f t="shared" ref="J71:J79" si="6">I71*$J$1</f>
        <v>5.3999999999999995</v>
      </c>
      <c r="K71">
        <f>INDEX(Tabulka1[],MATCH(Osvětlení!E71,Tabulka1[Skupina],0),2)</f>
        <v>360</v>
      </c>
      <c r="M71" s="11">
        <f t="shared" si="5"/>
        <v>0.33119999999999999</v>
      </c>
    </row>
    <row r="72" spans="1:13" x14ac:dyDescent="0.35">
      <c r="A72" t="s">
        <v>268</v>
      </c>
      <c r="B72" t="s">
        <v>531</v>
      </c>
      <c r="C72" t="s">
        <v>68</v>
      </c>
      <c r="D72" t="s">
        <v>533</v>
      </c>
      <c r="E72" t="s">
        <v>15</v>
      </c>
      <c r="F72" t="s">
        <v>24</v>
      </c>
      <c r="G72">
        <v>2</v>
      </c>
      <c r="H72">
        <v>2</v>
      </c>
      <c r="I72">
        <v>36</v>
      </c>
      <c r="J72">
        <f t="shared" si="6"/>
        <v>5.3999999999999995</v>
      </c>
      <c r="K72">
        <f>INDEX(Tabulka1[],MATCH(Osvětlení!E72,Tabulka1[Skupina],0),2)</f>
        <v>1800</v>
      </c>
      <c r="M72" s="11">
        <f t="shared" si="5"/>
        <v>0.1656</v>
      </c>
    </row>
    <row r="73" spans="1:13" x14ac:dyDescent="0.35">
      <c r="A73" t="s">
        <v>268</v>
      </c>
      <c r="B73" t="s">
        <v>531</v>
      </c>
      <c r="C73" t="s">
        <v>68</v>
      </c>
      <c r="D73" t="s">
        <v>533</v>
      </c>
      <c r="E73" t="s">
        <v>15</v>
      </c>
      <c r="F73" t="s">
        <v>24</v>
      </c>
      <c r="G73">
        <v>1</v>
      </c>
      <c r="H73">
        <v>1</v>
      </c>
      <c r="I73">
        <v>11</v>
      </c>
      <c r="J73">
        <f t="shared" si="6"/>
        <v>1.65</v>
      </c>
      <c r="K73">
        <f>INDEX(Tabulka1[],MATCH(Osvětlení!E73,Tabulka1[Skupina],0),2)</f>
        <v>1800</v>
      </c>
      <c r="M73" s="11">
        <f t="shared" si="5"/>
        <v>1.265E-2</v>
      </c>
    </row>
    <row r="74" spans="1:13" x14ac:dyDescent="0.35">
      <c r="A74" t="s">
        <v>268</v>
      </c>
      <c r="B74" t="s">
        <v>531</v>
      </c>
      <c r="C74" t="s">
        <v>68</v>
      </c>
      <c r="D74" t="s">
        <v>533</v>
      </c>
      <c r="E74" t="s">
        <v>15</v>
      </c>
      <c r="F74" t="s">
        <v>24</v>
      </c>
      <c r="G74">
        <v>3</v>
      </c>
      <c r="H74">
        <v>1</v>
      </c>
      <c r="I74">
        <v>36</v>
      </c>
      <c r="J74">
        <f t="shared" si="6"/>
        <v>5.3999999999999995</v>
      </c>
      <c r="K74">
        <f>INDEX(Tabulka1[],MATCH(Osvětlení!E74,Tabulka1[Skupina],0),2)</f>
        <v>1800</v>
      </c>
      <c r="M74" s="11">
        <f t="shared" si="5"/>
        <v>0.12419999999999999</v>
      </c>
    </row>
    <row r="75" spans="1:13" x14ac:dyDescent="0.35">
      <c r="A75" t="s">
        <v>268</v>
      </c>
      <c r="B75" t="s">
        <v>531</v>
      </c>
      <c r="C75" t="s">
        <v>68</v>
      </c>
      <c r="D75" t="s">
        <v>533</v>
      </c>
      <c r="E75" t="s">
        <v>15</v>
      </c>
      <c r="F75" t="s">
        <v>24</v>
      </c>
      <c r="G75">
        <v>3</v>
      </c>
      <c r="H75">
        <v>1</v>
      </c>
      <c r="I75">
        <v>18</v>
      </c>
      <c r="J75">
        <f t="shared" si="6"/>
        <v>2.6999999999999997</v>
      </c>
      <c r="K75">
        <f>INDEX(Tabulka1[],MATCH(Osvětlení!E75,Tabulka1[Skupina],0),2)</f>
        <v>1800</v>
      </c>
      <c r="M75" s="11">
        <f t="shared" si="5"/>
        <v>6.2099999999999995E-2</v>
      </c>
    </row>
    <row r="76" spans="1:13" x14ac:dyDescent="0.35">
      <c r="A76" t="s">
        <v>268</v>
      </c>
      <c r="B76" t="s">
        <v>531</v>
      </c>
      <c r="C76" t="s">
        <v>68</v>
      </c>
      <c r="D76" t="s">
        <v>534</v>
      </c>
      <c r="E76" t="s">
        <v>280</v>
      </c>
      <c r="F76" t="s">
        <v>24</v>
      </c>
      <c r="G76">
        <v>1</v>
      </c>
      <c r="H76">
        <v>2</v>
      </c>
      <c r="I76">
        <v>15</v>
      </c>
      <c r="J76">
        <f t="shared" si="6"/>
        <v>2.25</v>
      </c>
      <c r="K76">
        <f>INDEX(Tabulka1[],MATCH(Osvětlení!E76,Tabulka1[Skupina],0),2)</f>
        <v>360</v>
      </c>
      <c r="M76" s="11">
        <f t="shared" si="5"/>
        <v>3.4500000000000003E-2</v>
      </c>
    </row>
    <row r="77" spans="1:13" x14ac:dyDescent="0.35">
      <c r="A77" t="s">
        <v>268</v>
      </c>
      <c r="B77" t="s">
        <v>531</v>
      </c>
      <c r="C77" t="s">
        <v>68</v>
      </c>
      <c r="D77" t="s">
        <v>534</v>
      </c>
      <c r="E77" t="s">
        <v>280</v>
      </c>
      <c r="F77" t="s">
        <v>24</v>
      </c>
      <c r="G77">
        <v>2</v>
      </c>
      <c r="H77">
        <v>1</v>
      </c>
      <c r="I77">
        <v>18</v>
      </c>
      <c r="J77">
        <f t="shared" si="6"/>
        <v>2.6999999999999997</v>
      </c>
      <c r="K77">
        <f>INDEX(Tabulka1[],MATCH(Osvětlení!E77,Tabulka1[Skupina],0),2)</f>
        <v>360</v>
      </c>
      <c r="M77" s="11">
        <f t="shared" si="5"/>
        <v>4.1399999999999999E-2</v>
      </c>
    </row>
    <row r="78" spans="1:13" x14ac:dyDescent="0.35">
      <c r="A78" t="s">
        <v>268</v>
      </c>
      <c r="B78" t="s">
        <v>531</v>
      </c>
      <c r="C78" t="s">
        <v>68</v>
      </c>
      <c r="D78" t="s">
        <v>534</v>
      </c>
      <c r="E78" t="s">
        <v>280</v>
      </c>
      <c r="F78" t="s">
        <v>24</v>
      </c>
      <c r="G78">
        <v>1</v>
      </c>
      <c r="H78">
        <v>1</v>
      </c>
      <c r="I78">
        <v>11</v>
      </c>
      <c r="J78">
        <f t="shared" si="6"/>
        <v>1.65</v>
      </c>
      <c r="K78">
        <f>INDEX(Tabulka1[],MATCH(Osvětlení!E78,Tabulka1[Skupina],0),2)</f>
        <v>360</v>
      </c>
      <c r="M78" s="11">
        <f t="shared" si="5"/>
        <v>1.265E-2</v>
      </c>
    </row>
    <row r="79" spans="1:13" x14ac:dyDescent="0.35">
      <c r="A79" t="s">
        <v>268</v>
      </c>
      <c r="B79" t="s">
        <v>531</v>
      </c>
      <c r="C79" t="s">
        <v>68</v>
      </c>
      <c r="D79" t="s">
        <v>535</v>
      </c>
      <c r="E79" t="s">
        <v>36</v>
      </c>
      <c r="F79" t="s">
        <v>24</v>
      </c>
      <c r="G79">
        <v>6</v>
      </c>
      <c r="H79">
        <v>1</v>
      </c>
      <c r="I79">
        <v>36</v>
      </c>
      <c r="J79">
        <f t="shared" si="6"/>
        <v>5.3999999999999995</v>
      </c>
      <c r="K79">
        <f>INDEX(Tabulka1[],MATCH(Osvětlení!E79,Tabulka1[Skupina],0),2)</f>
        <v>2000</v>
      </c>
      <c r="M79" s="11">
        <f t="shared" si="5"/>
        <v>0.24839999999999998</v>
      </c>
    </row>
    <row r="80" spans="1:13" x14ac:dyDescent="0.35">
      <c r="A80" t="s">
        <v>268</v>
      </c>
      <c r="B80" t="s">
        <v>531</v>
      </c>
      <c r="C80" t="s">
        <v>68</v>
      </c>
      <c r="D80" t="s">
        <v>535</v>
      </c>
      <c r="E80" t="s">
        <v>36</v>
      </c>
      <c r="F80" t="s">
        <v>38</v>
      </c>
      <c r="G80">
        <v>1</v>
      </c>
      <c r="H80">
        <v>1</v>
      </c>
      <c r="I80">
        <v>100</v>
      </c>
      <c r="K80">
        <f>INDEX(Tabulka1[],MATCH(Osvětlení!E80,Tabulka1[Skupina],0),2)</f>
        <v>2000</v>
      </c>
      <c r="M80" s="11">
        <f t="shared" si="5"/>
        <v>0.1</v>
      </c>
    </row>
    <row r="81" spans="1:13" x14ac:dyDescent="0.35">
      <c r="A81" t="s">
        <v>21</v>
      </c>
      <c r="B81" t="s">
        <v>22</v>
      </c>
      <c r="C81" t="s">
        <v>23</v>
      </c>
      <c r="D81" t="s">
        <v>7</v>
      </c>
      <c r="E81" t="s">
        <v>278</v>
      </c>
      <c r="F81" t="s">
        <v>24</v>
      </c>
      <c r="G81">
        <v>9</v>
      </c>
      <c r="H81">
        <v>4</v>
      </c>
      <c r="I81">
        <v>18</v>
      </c>
      <c r="J81">
        <f>I81*$J$1</f>
        <v>2.6999999999999997</v>
      </c>
      <c r="K81">
        <f>INDEX(Tabulka1[],MATCH(Osvětlení!E81,Tabulka1[Skupina],0),2)</f>
        <v>3200</v>
      </c>
      <c r="M81" s="11">
        <f t="shared" si="5"/>
        <v>0.74519999999999997</v>
      </c>
    </row>
    <row r="82" spans="1:13" x14ac:dyDescent="0.35">
      <c r="A82" t="s">
        <v>21</v>
      </c>
      <c r="B82" t="s">
        <v>51</v>
      </c>
      <c r="C82" t="s">
        <v>52</v>
      </c>
      <c r="D82" t="s">
        <v>57</v>
      </c>
      <c r="E82" t="s">
        <v>278</v>
      </c>
      <c r="F82" t="s">
        <v>24</v>
      </c>
      <c r="G82">
        <v>15</v>
      </c>
      <c r="H82">
        <v>4</v>
      </c>
      <c r="I82">
        <v>18</v>
      </c>
      <c r="J82">
        <f>I82*$J$1</f>
        <v>2.6999999999999997</v>
      </c>
      <c r="K82">
        <f>INDEX(Tabulka1[],MATCH(Osvětlení!E82,Tabulka1[Skupina],0),2)</f>
        <v>3200</v>
      </c>
      <c r="M82" s="11">
        <f t="shared" si="5"/>
        <v>1.242</v>
      </c>
    </row>
    <row r="83" spans="1:13" x14ac:dyDescent="0.35">
      <c r="A83" t="s">
        <v>21</v>
      </c>
      <c r="B83" t="s">
        <v>51</v>
      </c>
      <c r="C83" t="s">
        <v>52</v>
      </c>
      <c r="D83" t="s">
        <v>57</v>
      </c>
      <c r="E83" t="s">
        <v>278</v>
      </c>
      <c r="F83" t="s">
        <v>24</v>
      </c>
      <c r="G83">
        <v>8</v>
      </c>
      <c r="H83">
        <v>1</v>
      </c>
      <c r="I83">
        <v>6</v>
      </c>
      <c r="J83">
        <f>I83*$J$1</f>
        <v>0.89999999999999991</v>
      </c>
      <c r="K83">
        <f>INDEX(Tabulka1[],MATCH(Osvětlení!E83,Tabulka1[Skupina],0),2)</f>
        <v>3200</v>
      </c>
      <c r="M83" s="11">
        <f t="shared" si="5"/>
        <v>5.5200000000000006E-2</v>
      </c>
    </row>
    <row r="84" spans="1:13" x14ac:dyDescent="0.35">
      <c r="A84" t="s">
        <v>21</v>
      </c>
      <c r="B84" t="s">
        <v>51</v>
      </c>
      <c r="C84" t="s">
        <v>52</v>
      </c>
      <c r="D84" t="s">
        <v>57</v>
      </c>
      <c r="E84" t="s">
        <v>278</v>
      </c>
      <c r="F84" t="s">
        <v>24</v>
      </c>
      <c r="G84">
        <v>2</v>
      </c>
      <c r="H84">
        <v>2</v>
      </c>
      <c r="I84">
        <v>18</v>
      </c>
      <c r="J84">
        <f>I84*$J$1</f>
        <v>2.6999999999999997</v>
      </c>
      <c r="K84">
        <f>INDEX(Tabulka1[],MATCH(Osvětlení!E84,Tabulka1[Skupina],0),2)</f>
        <v>3200</v>
      </c>
      <c r="M84" s="11">
        <f t="shared" si="5"/>
        <v>8.2799999999999999E-2</v>
      </c>
    </row>
    <row r="85" spans="1:13" x14ac:dyDescent="0.35">
      <c r="A85" t="s">
        <v>21</v>
      </c>
      <c r="B85" t="s">
        <v>51</v>
      </c>
      <c r="C85" t="s">
        <v>52</v>
      </c>
      <c r="D85" t="s">
        <v>57</v>
      </c>
      <c r="E85" t="s">
        <v>278</v>
      </c>
      <c r="F85" t="s">
        <v>50</v>
      </c>
      <c r="G85">
        <v>2</v>
      </c>
      <c r="H85">
        <v>1</v>
      </c>
      <c r="I85">
        <v>36</v>
      </c>
      <c r="K85">
        <f>INDEX(Tabulka1[],MATCH(Osvětlení!E85,Tabulka1[Skupina],0),2)</f>
        <v>3200</v>
      </c>
      <c r="M85" s="11">
        <f t="shared" si="5"/>
        <v>7.2000000000000008E-2</v>
      </c>
    </row>
    <row r="86" spans="1:13" x14ac:dyDescent="0.35">
      <c r="A86" t="s">
        <v>21</v>
      </c>
      <c r="B86" t="s">
        <v>51</v>
      </c>
      <c r="C86" t="s">
        <v>52</v>
      </c>
      <c r="D86" t="s">
        <v>57</v>
      </c>
      <c r="E86" t="s">
        <v>278</v>
      </c>
      <c r="F86" t="s">
        <v>38</v>
      </c>
      <c r="G86">
        <v>1</v>
      </c>
      <c r="H86">
        <v>1</v>
      </c>
      <c r="I86">
        <v>100</v>
      </c>
      <c r="K86">
        <f>INDEX(Tabulka1[],MATCH(Osvětlení!E86,Tabulka1[Skupina],0),2)</f>
        <v>3200</v>
      </c>
      <c r="M86" s="11">
        <f t="shared" si="5"/>
        <v>0.1</v>
      </c>
    </row>
    <row r="87" spans="1:13" x14ac:dyDescent="0.35">
      <c r="A87" t="s">
        <v>21</v>
      </c>
      <c r="B87" t="s">
        <v>51</v>
      </c>
      <c r="C87" t="s">
        <v>52</v>
      </c>
      <c r="D87" t="s">
        <v>57</v>
      </c>
      <c r="E87" t="s">
        <v>278</v>
      </c>
      <c r="F87" t="s">
        <v>24</v>
      </c>
      <c r="G87">
        <v>2</v>
      </c>
      <c r="H87">
        <v>2</v>
      </c>
      <c r="I87">
        <v>36</v>
      </c>
      <c r="J87">
        <f t="shared" ref="J87:J96" si="7">I87*$J$1</f>
        <v>5.3999999999999995</v>
      </c>
      <c r="K87">
        <f>INDEX(Tabulka1[],MATCH(Osvětlení!E87,Tabulka1[Skupina],0),2)</f>
        <v>3200</v>
      </c>
      <c r="M87" s="11">
        <f t="shared" si="5"/>
        <v>0.1656</v>
      </c>
    </row>
    <row r="88" spans="1:13" x14ac:dyDescent="0.35">
      <c r="A88" t="s">
        <v>21</v>
      </c>
      <c r="B88" t="s">
        <v>51</v>
      </c>
      <c r="C88" t="s">
        <v>52</v>
      </c>
      <c r="D88" t="s">
        <v>56</v>
      </c>
      <c r="E88" t="s">
        <v>280</v>
      </c>
      <c r="F88" t="s">
        <v>24</v>
      </c>
      <c r="G88">
        <v>3</v>
      </c>
      <c r="H88">
        <v>2</v>
      </c>
      <c r="I88">
        <v>36</v>
      </c>
      <c r="J88">
        <f t="shared" si="7"/>
        <v>5.3999999999999995</v>
      </c>
      <c r="K88">
        <f>INDEX(Tabulka1[],MATCH(Osvětlení!E88,Tabulka1[Skupina],0),2)</f>
        <v>360</v>
      </c>
      <c r="M88" s="11">
        <f t="shared" si="5"/>
        <v>0.24839999999999998</v>
      </c>
    </row>
    <row r="89" spans="1:13" x14ac:dyDescent="0.35">
      <c r="A89" t="s">
        <v>21</v>
      </c>
      <c r="B89" t="s">
        <v>51</v>
      </c>
      <c r="C89" t="s">
        <v>52</v>
      </c>
      <c r="D89" t="s">
        <v>55</v>
      </c>
      <c r="E89" t="s">
        <v>280</v>
      </c>
      <c r="F89" t="s">
        <v>24</v>
      </c>
      <c r="G89">
        <v>15</v>
      </c>
      <c r="H89">
        <v>4</v>
      </c>
      <c r="I89">
        <v>36</v>
      </c>
      <c r="J89">
        <f t="shared" si="7"/>
        <v>5.3999999999999995</v>
      </c>
      <c r="K89">
        <f>INDEX(Tabulka1[],MATCH(Osvětlení!E89,Tabulka1[Skupina],0),2)</f>
        <v>360</v>
      </c>
      <c r="M89" s="11">
        <f t="shared" si="5"/>
        <v>2.484</v>
      </c>
    </row>
    <row r="90" spans="1:13" x14ac:dyDescent="0.35">
      <c r="A90" t="s">
        <v>21</v>
      </c>
      <c r="B90" t="s">
        <v>51</v>
      </c>
      <c r="C90" t="s">
        <v>52</v>
      </c>
      <c r="D90" t="s">
        <v>55</v>
      </c>
      <c r="E90" t="s">
        <v>280</v>
      </c>
      <c r="F90" t="s">
        <v>24</v>
      </c>
      <c r="G90">
        <v>4</v>
      </c>
      <c r="H90">
        <v>4</v>
      </c>
      <c r="I90">
        <v>18</v>
      </c>
      <c r="J90">
        <f t="shared" si="7"/>
        <v>2.6999999999999997</v>
      </c>
      <c r="K90">
        <f>INDEX(Tabulka1[],MATCH(Osvětlení!E90,Tabulka1[Skupina],0),2)</f>
        <v>360</v>
      </c>
      <c r="M90" s="11">
        <f t="shared" si="5"/>
        <v>0.33119999999999999</v>
      </c>
    </row>
    <row r="91" spans="1:13" x14ac:dyDescent="0.35">
      <c r="A91" t="s">
        <v>21</v>
      </c>
      <c r="B91" t="s">
        <v>51</v>
      </c>
      <c r="C91" t="s">
        <v>52</v>
      </c>
      <c r="D91" t="s">
        <v>55</v>
      </c>
      <c r="E91" t="s">
        <v>280</v>
      </c>
      <c r="F91" t="s">
        <v>24</v>
      </c>
      <c r="G91">
        <v>4</v>
      </c>
      <c r="H91">
        <v>2</v>
      </c>
      <c r="I91">
        <v>18</v>
      </c>
      <c r="J91">
        <f t="shared" si="7"/>
        <v>2.6999999999999997</v>
      </c>
      <c r="K91">
        <f>INDEX(Tabulka1[],MATCH(Osvětlení!E91,Tabulka1[Skupina],0),2)</f>
        <v>360</v>
      </c>
      <c r="M91" s="11">
        <f t="shared" si="5"/>
        <v>0.1656</v>
      </c>
    </row>
    <row r="92" spans="1:13" x14ac:dyDescent="0.35">
      <c r="A92" t="s">
        <v>21</v>
      </c>
      <c r="B92" t="s">
        <v>51</v>
      </c>
      <c r="C92" t="s">
        <v>52</v>
      </c>
      <c r="D92" t="s">
        <v>55</v>
      </c>
      <c r="E92" t="s">
        <v>280</v>
      </c>
      <c r="F92" t="s">
        <v>24</v>
      </c>
      <c r="G92">
        <v>3</v>
      </c>
      <c r="H92">
        <v>1</v>
      </c>
      <c r="I92">
        <v>18</v>
      </c>
      <c r="J92">
        <f t="shared" si="7"/>
        <v>2.6999999999999997</v>
      </c>
      <c r="K92">
        <f>INDEX(Tabulka1[],MATCH(Osvětlení!E92,Tabulka1[Skupina],0),2)</f>
        <v>360</v>
      </c>
      <c r="M92" s="11">
        <f t="shared" si="5"/>
        <v>6.2099999999999995E-2</v>
      </c>
    </row>
    <row r="93" spans="1:13" x14ac:dyDescent="0.35">
      <c r="A93" t="s">
        <v>21</v>
      </c>
      <c r="B93" t="s">
        <v>51</v>
      </c>
      <c r="C93" t="s">
        <v>52</v>
      </c>
      <c r="D93" t="s">
        <v>55</v>
      </c>
      <c r="E93" t="s">
        <v>280</v>
      </c>
      <c r="F93" t="s">
        <v>24</v>
      </c>
      <c r="G93">
        <v>2</v>
      </c>
      <c r="H93">
        <v>1</v>
      </c>
      <c r="I93">
        <v>6</v>
      </c>
      <c r="J93">
        <f t="shared" si="7"/>
        <v>0.89999999999999991</v>
      </c>
      <c r="K93">
        <f>INDEX(Tabulka1[],MATCH(Osvětlení!E93,Tabulka1[Skupina],0),2)</f>
        <v>360</v>
      </c>
      <c r="M93" s="11">
        <f t="shared" si="5"/>
        <v>1.3800000000000002E-2</v>
      </c>
    </row>
    <row r="94" spans="1:13" x14ac:dyDescent="0.35">
      <c r="A94" t="s">
        <v>21</v>
      </c>
      <c r="B94" t="s">
        <v>51</v>
      </c>
      <c r="C94" t="s">
        <v>52</v>
      </c>
      <c r="D94" t="s">
        <v>58</v>
      </c>
      <c r="E94" t="s">
        <v>280</v>
      </c>
      <c r="F94" t="s">
        <v>24</v>
      </c>
      <c r="G94">
        <v>2</v>
      </c>
      <c r="H94">
        <v>2</v>
      </c>
      <c r="I94">
        <v>18</v>
      </c>
      <c r="J94">
        <f t="shared" si="7"/>
        <v>2.6999999999999997</v>
      </c>
      <c r="K94">
        <f>INDEX(Tabulka1[],MATCH(Osvětlení!E94,Tabulka1[Skupina],0),2)</f>
        <v>360</v>
      </c>
      <c r="M94" s="11">
        <f t="shared" si="5"/>
        <v>8.2799999999999999E-2</v>
      </c>
    </row>
    <row r="95" spans="1:13" x14ac:dyDescent="0.35">
      <c r="A95" t="s">
        <v>21</v>
      </c>
      <c r="B95" t="s">
        <v>51</v>
      </c>
      <c r="C95" t="s">
        <v>52</v>
      </c>
      <c r="D95" t="s">
        <v>58</v>
      </c>
      <c r="E95" t="s">
        <v>280</v>
      </c>
      <c r="F95" t="s">
        <v>24</v>
      </c>
      <c r="G95">
        <v>6</v>
      </c>
      <c r="H95">
        <v>4</v>
      </c>
      <c r="I95">
        <v>18</v>
      </c>
      <c r="J95">
        <f t="shared" si="7"/>
        <v>2.6999999999999997</v>
      </c>
      <c r="K95">
        <f>INDEX(Tabulka1[],MATCH(Osvětlení!E95,Tabulka1[Skupina],0),2)</f>
        <v>360</v>
      </c>
      <c r="M95" s="11">
        <f t="shared" si="5"/>
        <v>0.49679999999999996</v>
      </c>
    </row>
    <row r="96" spans="1:13" x14ac:dyDescent="0.35">
      <c r="A96" t="s">
        <v>21</v>
      </c>
      <c r="B96" t="s">
        <v>51</v>
      </c>
      <c r="C96" t="s">
        <v>52</v>
      </c>
      <c r="D96" t="s">
        <v>58</v>
      </c>
      <c r="E96" t="s">
        <v>280</v>
      </c>
      <c r="F96" t="s">
        <v>24</v>
      </c>
      <c r="G96">
        <v>13</v>
      </c>
      <c r="H96">
        <v>4</v>
      </c>
      <c r="I96">
        <v>36</v>
      </c>
      <c r="J96">
        <f t="shared" si="7"/>
        <v>5.3999999999999995</v>
      </c>
      <c r="K96">
        <f>INDEX(Tabulka1[],MATCH(Osvětlení!E96,Tabulka1[Skupina],0),2)</f>
        <v>360</v>
      </c>
      <c r="M96" s="11">
        <f t="shared" si="5"/>
        <v>2.1527999999999996</v>
      </c>
    </row>
    <row r="97" spans="1:13" x14ac:dyDescent="0.35">
      <c r="A97" t="s">
        <v>21</v>
      </c>
      <c r="B97" t="s">
        <v>51</v>
      </c>
      <c r="C97" t="s">
        <v>52</v>
      </c>
      <c r="D97" t="s">
        <v>58</v>
      </c>
      <c r="E97" t="s">
        <v>280</v>
      </c>
      <c r="F97" t="s">
        <v>50</v>
      </c>
      <c r="G97">
        <v>4</v>
      </c>
      <c r="H97">
        <v>1</v>
      </c>
      <c r="I97">
        <v>36</v>
      </c>
      <c r="K97">
        <f>INDEX(Tabulka1[],MATCH(Osvětlení!E97,Tabulka1[Skupina],0),2)</f>
        <v>360</v>
      </c>
      <c r="M97" s="11">
        <f t="shared" si="5"/>
        <v>0.14400000000000002</v>
      </c>
    </row>
    <row r="98" spans="1:13" x14ac:dyDescent="0.35">
      <c r="A98" t="s">
        <v>21</v>
      </c>
      <c r="B98" t="s">
        <v>51</v>
      </c>
      <c r="C98" t="s">
        <v>52</v>
      </c>
      <c r="D98" t="s">
        <v>59</v>
      </c>
      <c r="E98" t="s">
        <v>279</v>
      </c>
      <c r="F98" t="s">
        <v>24</v>
      </c>
      <c r="G98">
        <v>1</v>
      </c>
      <c r="H98">
        <v>1</v>
      </c>
      <c r="I98">
        <v>18</v>
      </c>
      <c r="J98">
        <f t="shared" ref="J98:J113" si="8">I98*$J$1</f>
        <v>2.6999999999999997</v>
      </c>
      <c r="K98">
        <f>INDEX(Tabulka1[],MATCH(Osvětlení!E98,Tabulka1[Skupina],0),2)</f>
        <v>1100</v>
      </c>
      <c r="M98" s="11">
        <f t="shared" si="5"/>
        <v>2.07E-2</v>
      </c>
    </row>
    <row r="99" spans="1:13" x14ac:dyDescent="0.35">
      <c r="A99" t="s">
        <v>21</v>
      </c>
      <c r="B99" t="s">
        <v>51</v>
      </c>
      <c r="C99" t="s">
        <v>52</v>
      </c>
      <c r="D99" t="s">
        <v>59</v>
      </c>
      <c r="E99" t="s">
        <v>279</v>
      </c>
      <c r="F99" t="s">
        <v>24</v>
      </c>
      <c r="G99">
        <v>8</v>
      </c>
      <c r="H99">
        <v>4</v>
      </c>
      <c r="I99">
        <v>18</v>
      </c>
      <c r="J99">
        <f t="shared" si="8"/>
        <v>2.6999999999999997</v>
      </c>
      <c r="K99">
        <f>INDEX(Tabulka1[],MATCH(Osvětlení!E99,Tabulka1[Skupina],0),2)</f>
        <v>1100</v>
      </c>
      <c r="M99" s="11">
        <f t="shared" si="5"/>
        <v>0.66239999999999999</v>
      </c>
    </row>
    <row r="100" spans="1:13" x14ac:dyDescent="0.35">
      <c r="A100" t="s">
        <v>21</v>
      </c>
      <c r="B100" t="s">
        <v>51</v>
      </c>
      <c r="C100" t="s">
        <v>52</v>
      </c>
      <c r="D100" t="s">
        <v>59</v>
      </c>
      <c r="E100" t="s">
        <v>279</v>
      </c>
      <c r="F100" t="s">
        <v>24</v>
      </c>
      <c r="G100">
        <v>4</v>
      </c>
      <c r="H100">
        <v>2</v>
      </c>
      <c r="I100">
        <v>36</v>
      </c>
      <c r="J100">
        <f t="shared" si="8"/>
        <v>5.3999999999999995</v>
      </c>
      <c r="K100">
        <f>INDEX(Tabulka1[],MATCH(Osvětlení!E100,Tabulka1[Skupina],0),2)</f>
        <v>1100</v>
      </c>
      <c r="M100" s="11">
        <f t="shared" si="5"/>
        <v>0.33119999999999999</v>
      </c>
    </row>
    <row r="101" spans="1:13" x14ac:dyDescent="0.35">
      <c r="A101" t="s">
        <v>21</v>
      </c>
      <c r="B101" t="s">
        <v>51</v>
      </c>
      <c r="C101" t="s">
        <v>52</v>
      </c>
      <c r="D101" t="s">
        <v>60</v>
      </c>
      <c r="E101" t="s">
        <v>280</v>
      </c>
      <c r="F101" t="s">
        <v>24</v>
      </c>
      <c r="G101">
        <v>18</v>
      </c>
      <c r="H101">
        <v>2</v>
      </c>
      <c r="I101">
        <v>36</v>
      </c>
      <c r="J101">
        <f t="shared" si="8"/>
        <v>5.3999999999999995</v>
      </c>
      <c r="K101">
        <f>INDEX(Tabulka1[],MATCH(Osvětlení!E101,Tabulka1[Skupina],0),2)</f>
        <v>360</v>
      </c>
      <c r="M101" s="11">
        <f t="shared" si="5"/>
        <v>1.4903999999999999</v>
      </c>
    </row>
    <row r="102" spans="1:13" x14ac:dyDescent="0.35">
      <c r="A102" t="s">
        <v>21</v>
      </c>
      <c r="B102" t="s">
        <v>51</v>
      </c>
      <c r="C102" t="s">
        <v>52</v>
      </c>
      <c r="D102" t="s">
        <v>60</v>
      </c>
      <c r="E102" t="s">
        <v>280</v>
      </c>
      <c r="F102" t="s">
        <v>24</v>
      </c>
      <c r="G102">
        <v>3</v>
      </c>
      <c r="H102">
        <v>1</v>
      </c>
      <c r="I102">
        <v>6</v>
      </c>
      <c r="J102">
        <f t="shared" si="8"/>
        <v>0.89999999999999991</v>
      </c>
      <c r="K102">
        <f>INDEX(Tabulka1[],MATCH(Osvětlení!E102,Tabulka1[Skupina],0),2)</f>
        <v>360</v>
      </c>
      <c r="M102" s="11">
        <f t="shared" si="5"/>
        <v>2.0700000000000003E-2</v>
      </c>
    </row>
    <row r="103" spans="1:13" x14ac:dyDescent="0.35">
      <c r="A103" t="s">
        <v>21</v>
      </c>
      <c r="B103" t="s">
        <v>51</v>
      </c>
      <c r="C103" t="s">
        <v>52</v>
      </c>
      <c r="D103" t="s">
        <v>60</v>
      </c>
      <c r="E103" t="s">
        <v>280</v>
      </c>
      <c r="F103" t="s">
        <v>24</v>
      </c>
      <c r="G103">
        <v>18</v>
      </c>
      <c r="H103">
        <v>1</v>
      </c>
      <c r="I103">
        <v>18</v>
      </c>
      <c r="J103">
        <f t="shared" si="8"/>
        <v>2.6999999999999997</v>
      </c>
      <c r="K103">
        <f>INDEX(Tabulka1[],MATCH(Osvětlení!E103,Tabulka1[Skupina],0),2)</f>
        <v>360</v>
      </c>
      <c r="M103" s="11">
        <f t="shared" si="5"/>
        <v>0.37259999999999999</v>
      </c>
    </row>
    <row r="104" spans="1:13" x14ac:dyDescent="0.35">
      <c r="A104" t="s">
        <v>21</v>
      </c>
      <c r="B104" t="s">
        <v>51</v>
      </c>
      <c r="C104" t="s">
        <v>52</v>
      </c>
      <c r="D104" t="s">
        <v>60</v>
      </c>
      <c r="E104" t="s">
        <v>280</v>
      </c>
      <c r="F104" t="s">
        <v>24</v>
      </c>
      <c r="G104">
        <v>1</v>
      </c>
      <c r="H104">
        <v>2</v>
      </c>
      <c r="I104">
        <v>18</v>
      </c>
      <c r="J104">
        <f t="shared" si="8"/>
        <v>2.6999999999999997</v>
      </c>
      <c r="K104">
        <f>INDEX(Tabulka1[],MATCH(Osvětlení!E104,Tabulka1[Skupina],0),2)</f>
        <v>360</v>
      </c>
      <c r="M104" s="11">
        <f t="shared" si="5"/>
        <v>4.1399999999999999E-2</v>
      </c>
    </row>
    <row r="105" spans="1:13" x14ac:dyDescent="0.35">
      <c r="A105" t="s">
        <v>21</v>
      </c>
      <c r="B105" t="s">
        <v>51</v>
      </c>
      <c r="C105" t="s">
        <v>52</v>
      </c>
      <c r="D105" t="s">
        <v>61</v>
      </c>
      <c r="E105" t="s">
        <v>282</v>
      </c>
      <c r="F105" t="s">
        <v>24</v>
      </c>
      <c r="G105">
        <v>10</v>
      </c>
      <c r="H105">
        <v>4</v>
      </c>
      <c r="I105">
        <v>18</v>
      </c>
      <c r="J105">
        <f t="shared" si="8"/>
        <v>2.6999999999999997</v>
      </c>
      <c r="K105">
        <f>INDEX(Tabulka1[],MATCH(Osvětlení!E105,Tabulka1[Skupina],0),2)</f>
        <v>730</v>
      </c>
      <c r="M105" s="11">
        <f t="shared" si="5"/>
        <v>0.82800000000000007</v>
      </c>
    </row>
    <row r="106" spans="1:13" x14ac:dyDescent="0.35">
      <c r="A106" t="s">
        <v>21</v>
      </c>
      <c r="B106" t="s">
        <v>51</v>
      </c>
      <c r="C106" t="s">
        <v>52</v>
      </c>
      <c r="D106" t="s">
        <v>61</v>
      </c>
      <c r="E106" t="s">
        <v>282</v>
      </c>
      <c r="F106" t="s">
        <v>24</v>
      </c>
      <c r="G106">
        <v>2</v>
      </c>
      <c r="H106">
        <v>1</v>
      </c>
      <c r="I106">
        <v>18</v>
      </c>
      <c r="J106">
        <f t="shared" si="8"/>
        <v>2.6999999999999997</v>
      </c>
      <c r="K106">
        <f>INDEX(Tabulka1[],MATCH(Osvětlení!E106,Tabulka1[Skupina],0),2)</f>
        <v>730</v>
      </c>
      <c r="M106" s="11">
        <f t="shared" si="5"/>
        <v>4.1399999999999999E-2</v>
      </c>
    </row>
    <row r="107" spans="1:13" x14ac:dyDescent="0.35">
      <c r="A107" t="s">
        <v>21</v>
      </c>
      <c r="B107" t="s">
        <v>51</v>
      </c>
      <c r="C107" t="s">
        <v>52</v>
      </c>
      <c r="D107" t="s">
        <v>62</v>
      </c>
      <c r="E107" t="s">
        <v>280</v>
      </c>
      <c r="F107" t="s">
        <v>24</v>
      </c>
      <c r="G107">
        <v>3</v>
      </c>
      <c r="H107">
        <v>2</v>
      </c>
      <c r="I107">
        <v>36</v>
      </c>
      <c r="J107">
        <f t="shared" si="8"/>
        <v>5.3999999999999995</v>
      </c>
      <c r="K107">
        <f>INDEX(Tabulka1[],MATCH(Osvětlení!E107,Tabulka1[Skupina],0),2)</f>
        <v>360</v>
      </c>
      <c r="M107" s="11">
        <f t="shared" si="5"/>
        <v>0.24839999999999998</v>
      </c>
    </row>
    <row r="108" spans="1:13" x14ac:dyDescent="0.35">
      <c r="A108" t="s">
        <v>21</v>
      </c>
      <c r="B108" t="s">
        <v>51</v>
      </c>
      <c r="C108" t="s">
        <v>52</v>
      </c>
      <c r="D108" t="s">
        <v>63</v>
      </c>
      <c r="E108" t="s">
        <v>279</v>
      </c>
      <c r="F108" t="s">
        <v>24</v>
      </c>
      <c r="G108">
        <v>1</v>
      </c>
      <c r="H108">
        <v>4</v>
      </c>
      <c r="I108">
        <v>36</v>
      </c>
      <c r="J108">
        <f t="shared" si="8"/>
        <v>5.3999999999999995</v>
      </c>
      <c r="K108">
        <f>INDEX(Tabulka1[],MATCH(Osvětlení!E108,Tabulka1[Skupina],0),2)</f>
        <v>1100</v>
      </c>
      <c r="M108" s="11">
        <f t="shared" si="5"/>
        <v>0.1656</v>
      </c>
    </row>
    <row r="109" spans="1:13" x14ac:dyDescent="0.35">
      <c r="A109" t="s">
        <v>21</v>
      </c>
      <c r="B109" t="s">
        <v>51</v>
      </c>
      <c r="C109" t="s">
        <v>52</v>
      </c>
      <c r="D109" t="s">
        <v>64</v>
      </c>
      <c r="E109" t="s">
        <v>279</v>
      </c>
      <c r="F109" t="s">
        <v>24</v>
      </c>
      <c r="G109">
        <v>1</v>
      </c>
      <c r="H109">
        <v>1</v>
      </c>
      <c r="I109">
        <v>10</v>
      </c>
      <c r="J109">
        <f t="shared" si="8"/>
        <v>1.5</v>
      </c>
      <c r="K109">
        <f>INDEX(Tabulka1[],MATCH(Osvětlení!E109,Tabulka1[Skupina],0),2)</f>
        <v>1100</v>
      </c>
      <c r="M109" s="11">
        <f t="shared" si="5"/>
        <v>1.15E-2</v>
      </c>
    </row>
    <row r="110" spans="1:13" x14ac:dyDescent="0.35">
      <c r="A110" t="s">
        <v>21</v>
      </c>
      <c r="B110" t="s">
        <v>51</v>
      </c>
      <c r="C110" t="s">
        <v>52</v>
      </c>
      <c r="D110" t="s">
        <v>64</v>
      </c>
      <c r="E110" t="s">
        <v>279</v>
      </c>
      <c r="F110" t="s">
        <v>24</v>
      </c>
      <c r="G110">
        <v>6</v>
      </c>
      <c r="H110">
        <v>4</v>
      </c>
      <c r="I110">
        <v>18</v>
      </c>
      <c r="J110">
        <f t="shared" si="8"/>
        <v>2.6999999999999997</v>
      </c>
      <c r="K110">
        <f>INDEX(Tabulka1[],MATCH(Osvětlení!E110,Tabulka1[Skupina],0),2)</f>
        <v>1100</v>
      </c>
      <c r="M110" s="11">
        <f t="shared" si="5"/>
        <v>0.49679999999999996</v>
      </c>
    </row>
    <row r="111" spans="1:13" x14ac:dyDescent="0.35">
      <c r="A111" t="s">
        <v>21</v>
      </c>
      <c r="B111" t="s">
        <v>51</v>
      </c>
      <c r="C111" t="s">
        <v>52</v>
      </c>
      <c r="D111" t="s">
        <v>64</v>
      </c>
      <c r="E111" t="s">
        <v>279</v>
      </c>
      <c r="F111" t="s">
        <v>24</v>
      </c>
      <c r="G111">
        <v>1</v>
      </c>
      <c r="H111">
        <v>2</v>
      </c>
      <c r="I111">
        <v>36</v>
      </c>
      <c r="J111">
        <f t="shared" si="8"/>
        <v>5.3999999999999995</v>
      </c>
      <c r="K111">
        <f>INDEX(Tabulka1[],MATCH(Osvětlení!E111,Tabulka1[Skupina],0),2)</f>
        <v>1100</v>
      </c>
      <c r="M111" s="11">
        <f t="shared" si="5"/>
        <v>8.2799999999999999E-2</v>
      </c>
    </row>
    <row r="112" spans="1:13" x14ac:dyDescent="0.35">
      <c r="A112" t="s">
        <v>21</v>
      </c>
      <c r="B112" t="s">
        <v>113</v>
      </c>
      <c r="C112" t="s">
        <v>68</v>
      </c>
      <c r="D112" t="s">
        <v>112</v>
      </c>
      <c r="E112" t="s">
        <v>280</v>
      </c>
      <c r="F112" t="s">
        <v>24</v>
      </c>
      <c r="G112">
        <v>13</v>
      </c>
      <c r="H112">
        <v>2</v>
      </c>
      <c r="I112">
        <v>36</v>
      </c>
      <c r="J112">
        <f t="shared" si="8"/>
        <v>5.3999999999999995</v>
      </c>
      <c r="K112">
        <f>INDEX(Tabulka1[],MATCH(Osvětlení!E112,Tabulka1[Skupina],0),2)</f>
        <v>360</v>
      </c>
      <c r="M112" s="11">
        <f t="shared" si="5"/>
        <v>1.0763999999999998</v>
      </c>
    </row>
    <row r="113" spans="1:13" x14ac:dyDescent="0.35">
      <c r="A113" t="s">
        <v>21</v>
      </c>
      <c r="B113" t="s">
        <v>22</v>
      </c>
      <c r="C113" t="s">
        <v>23</v>
      </c>
      <c r="E113" t="s">
        <v>15</v>
      </c>
      <c r="F113" t="s">
        <v>24</v>
      </c>
      <c r="G113">
        <v>26</v>
      </c>
      <c r="H113">
        <v>4</v>
      </c>
      <c r="I113">
        <v>18</v>
      </c>
      <c r="J113">
        <f t="shared" si="8"/>
        <v>2.6999999999999997</v>
      </c>
      <c r="K113">
        <f>INDEX(Tabulka1[],MATCH(Osvětlení!E113,Tabulka1[Skupina],0),2)</f>
        <v>1800</v>
      </c>
      <c r="M113" s="11">
        <f t="shared" si="5"/>
        <v>2.1527999999999996</v>
      </c>
    </row>
    <row r="114" spans="1:13" x14ac:dyDescent="0.35">
      <c r="A114" t="s">
        <v>21</v>
      </c>
      <c r="B114" t="s">
        <v>22</v>
      </c>
      <c r="C114" t="s">
        <v>23</v>
      </c>
      <c r="E114" t="s">
        <v>282</v>
      </c>
      <c r="F114" t="s">
        <v>38</v>
      </c>
      <c r="G114">
        <v>1</v>
      </c>
      <c r="H114">
        <v>1</v>
      </c>
      <c r="I114">
        <v>60</v>
      </c>
      <c r="K114">
        <f>INDEX(Tabulka1[],MATCH(Osvětlení!E114,Tabulka1[Skupina],0),2)</f>
        <v>730</v>
      </c>
      <c r="M114" s="11">
        <f t="shared" si="5"/>
        <v>0.06</v>
      </c>
    </row>
    <row r="115" spans="1:13" x14ac:dyDescent="0.35">
      <c r="A115" t="s">
        <v>21</v>
      </c>
      <c r="B115" t="s">
        <v>22</v>
      </c>
      <c r="C115" t="s">
        <v>23</v>
      </c>
      <c r="E115" t="s">
        <v>15</v>
      </c>
      <c r="F115" t="s">
        <v>285</v>
      </c>
      <c r="G115">
        <v>2</v>
      </c>
      <c r="H115">
        <v>1</v>
      </c>
      <c r="I115">
        <v>18</v>
      </c>
      <c r="K115">
        <f>INDEX(Tabulka1[],MATCH(Osvětlení!E115,Tabulka1[Skupina],0),2)</f>
        <v>1800</v>
      </c>
      <c r="M115" s="11">
        <f t="shared" si="5"/>
        <v>3.6000000000000004E-2</v>
      </c>
    </row>
    <row r="116" spans="1:13" x14ac:dyDescent="0.35">
      <c r="A116" t="s">
        <v>21</v>
      </c>
      <c r="B116" t="s">
        <v>22</v>
      </c>
      <c r="C116" t="s">
        <v>23</v>
      </c>
      <c r="E116" t="s">
        <v>15</v>
      </c>
      <c r="F116" t="s">
        <v>24</v>
      </c>
      <c r="G116">
        <v>15</v>
      </c>
      <c r="H116">
        <v>4</v>
      </c>
      <c r="I116">
        <v>18</v>
      </c>
      <c r="J116">
        <f>I116*$J$1</f>
        <v>2.6999999999999997</v>
      </c>
      <c r="K116">
        <f>INDEX(Tabulka1[],MATCH(Osvětlení!E116,Tabulka1[Skupina],0),2)</f>
        <v>1800</v>
      </c>
      <c r="M116" s="11">
        <f t="shared" si="5"/>
        <v>1.242</v>
      </c>
    </row>
    <row r="117" spans="1:13" x14ac:dyDescent="0.35">
      <c r="A117" t="s">
        <v>21</v>
      </c>
      <c r="B117" t="s">
        <v>22</v>
      </c>
      <c r="C117" t="s">
        <v>23</v>
      </c>
      <c r="E117" t="s">
        <v>15</v>
      </c>
      <c r="F117" t="s">
        <v>24</v>
      </c>
      <c r="G117">
        <v>15</v>
      </c>
      <c r="H117">
        <v>4</v>
      </c>
      <c r="I117">
        <v>18</v>
      </c>
      <c r="J117">
        <f>I117*$J$1</f>
        <v>2.6999999999999997</v>
      </c>
      <c r="K117">
        <f>INDEX(Tabulka1[],MATCH(Osvětlení!E117,Tabulka1[Skupina],0),2)</f>
        <v>1800</v>
      </c>
      <c r="M117" s="11">
        <f t="shared" si="5"/>
        <v>1.242</v>
      </c>
    </row>
    <row r="118" spans="1:13" x14ac:dyDescent="0.35">
      <c r="A118" t="s">
        <v>21</v>
      </c>
      <c r="B118" t="s">
        <v>541</v>
      </c>
      <c r="C118" t="s">
        <v>27</v>
      </c>
      <c r="D118" t="s">
        <v>536</v>
      </c>
      <c r="E118" t="s">
        <v>488</v>
      </c>
      <c r="F118" t="s">
        <v>24</v>
      </c>
      <c r="G118">
        <v>136</v>
      </c>
      <c r="H118">
        <f>544/G118</f>
        <v>4</v>
      </c>
      <c r="I118">
        <v>18</v>
      </c>
      <c r="J118">
        <f t="shared" ref="J118:J119" si="9">I118*$J$1</f>
        <v>2.6999999999999997</v>
      </c>
      <c r="K118">
        <f>INDEX(Tabulka1[],MATCH(Osvětlení!E118,Tabulka1[Skupina],0),2)</f>
        <v>2000</v>
      </c>
      <c r="M118" s="11">
        <f t="shared" si="5"/>
        <v>11.2608</v>
      </c>
    </row>
    <row r="119" spans="1:13" x14ac:dyDescent="0.35">
      <c r="A119" t="s">
        <v>21</v>
      </c>
      <c r="B119" t="s">
        <v>541</v>
      </c>
      <c r="C119" t="s">
        <v>27</v>
      </c>
      <c r="D119" t="s">
        <v>536</v>
      </c>
      <c r="E119" t="s">
        <v>488</v>
      </c>
      <c r="F119" t="s">
        <v>24</v>
      </c>
      <c r="G119">
        <v>27</v>
      </c>
      <c r="H119">
        <v>2</v>
      </c>
      <c r="I119">
        <v>36</v>
      </c>
      <c r="J119">
        <f t="shared" si="9"/>
        <v>5.3999999999999995</v>
      </c>
      <c r="K119">
        <f>INDEX(Tabulka1[],MATCH(Osvětlení!E119,Tabulka1[Skupina],0),2)</f>
        <v>2000</v>
      </c>
      <c r="M119" s="11">
        <f t="shared" si="5"/>
        <v>2.2355999999999998</v>
      </c>
    </row>
    <row r="120" spans="1:13" x14ac:dyDescent="0.35">
      <c r="A120" t="s">
        <v>67</v>
      </c>
      <c r="B120" t="s">
        <v>77</v>
      </c>
      <c r="C120" t="s">
        <v>23</v>
      </c>
      <c r="D120" t="s">
        <v>538</v>
      </c>
      <c r="F120" t="s">
        <v>24</v>
      </c>
      <c r="G120">
        <v>43</v>
      </c>
      <c r="H120">
        <f>172/G120</f>
        <v>4</v>
      </c>
      <c r="I120">
        <v>18</v>
      </c>
      <c r="K120">
        <v>2100</v>
      </c>
      <c r="M120" s="11">
        <f t="shared" si="5"/>
        <v>3.0960000000000001</v>
      </c>
    </row>
    <row r="121" spans="1:13" x14ac:dyDescent="0.35">
      <c r="A121" t="s">
        <v>67</v>
      </c>
      <c r="B121" t="s">
        <v>77</v>
      </c>
      <c r="C121" t="s">
        <v>23</v>
      </c>
      <c r="D121" t="s">
        <v>538</v>
      </c>
      <c r="F121" t="s">
        <v>24</v>
      </c>
      <c r="G121">
        <v>4</v>
      </c>
      <c r="H121">
        <v>2</v>
      </c>
      <c r="I121">
        <v>36</v>
      </c>
      <c r="K121">
        <v>2100</v>
      </c>
      <c r="M121" s="11">
        <f t="shared" si="5"/>
        <v>0.28800000000000003</v>
      </c>
    </row>
    <row r="122" spans="1:13" x14ac:dyDescent="0.35">
      <c r="A122" t="s">
        <v>67</v>
      </c>
      <c r="B122" t="s">
        <v>77</v>
      </c>
      <c r="C122" t="s">
        <v>27</v>
      </c>
      <c r="D122" t="s">
        <v>69</v>
      </c>
      <c r="E122" t="s">
        <v>278</v>
      </c>
      <c r="F122" t="s">
        <v>24</v>
      </c>
      <c r="G122">
        <v>11</v>
      </c>
      <c r="H122">
        <v>4</v>
      </c>
      <c r="I122">
        <v>18</v>
      </c>
      <c r="J122">
        <f t="shared" ref="J122:J148" si="10">I122*$J$1</f>
        <v>2.6999999999999997</v>
      </c>
      <c r="K122">
        <f>INDEX(Tabulka1[],MATCH(Osvětlení!E122,Tabulka1[Skupina],0),2)</f>
        <v>3200</v>
      </c>
      <c r="M122" s="11">
        <f t="shared" si="5"/>
        <v>0.91079999999999994</v>
      </c>
    </row>
    <row r="123" spans="1:13" x14ac:dyDescent="0.35">
      <c r="A123" t="s">
        <v>67</v>
      </c>
      <c r="B123" t="s">
        <v>77</v>
      </c>
      <c r="C123" t="s">
        <v>27</v>
      </c>
      <c r="D123" t="s">
        <v>69</v>
      </c>
      <c r="E123" t="s">
        <v>278</v>
      </c>
      <c r="F123" t="s">
        <v>24</v>
      </c>
      <c r="G123">
        <v>7</v>
      </c>
      <c r="H123">
        <v>1</v>
      </c>
      <c r="I123">
        <v>6</v>
      </c>
      <c r="J123">
        <f t="shared" si="10"/>
        <v>0.89999999999999991</v>
      </c>
      <c r="K123">
        <f>INDEX(Tabulka1[],MATCH(Osvětlení!E123,Tabulka1[Skupina],0),2)</f>
        <v>3200</v>
      </c>
      <c r="M123" s="11">
        <f t="shared" si="5"/>
        <v>4.8300000000000003E-2</v>
      </c>
    </row>
    <row r="124" spans="1:13" x14ac:dyDescent="0.35">
      <c r="A124" t="s">
        <v>67</v>
      </c>
      <c r="B124" t="s">
        <v>77</v>
      </c>
      <c r="C124" t="s">
        <v>27</v>
      </c>
      <c r="D124" t="s">
        <v>69</v>
      </c>
      <c r="E124" t="s">
        <v>278</v>
      </c>
      <c r="F124" t="s">
        <v>24</v>
      </c>
      <c r="G124">
        <v>1</v>
      </c>
      <c r="H124">
        <v>2</v>
      </c>
      <c r="I124">
        <v>18</v>
      </c>
      <c r="J124">
        <f t="shared" si="10"/>
        <v>2.6999999999999997</v>
      </c>
      <c r="K124">
        <f>INDEX(Tabulka1[],MATCH(Osvětlení!E124,Tabulka1[Skupina],0),2)</f>
        <v>3200</v>
      </c>
      <c r="M124" s="11">
        <f t="shared" si="5"/>
        <v>4.1399999999999999E-2</v>
      </c>
    </row>
    <row r="125" spans="1:13" x14ac:dyDescent="0.35">
      <c r="A125" t="s">
        <v>67</v>
      </c>
      <c r="B125" t="s">
        <v>77</v>
      </c>
      <c r="C125" t="s">
        <v>27</v>
      </c>
      <c r="D125" t="s">
        <v>69</v>
      </c>
      <c r="E125" t="s">
        <v>278</v>
      </c>
      <c r="F125" t="s">
        <v>24</v>
      </c>
      <c r="G125">
        <v>2</v>
      </c>
      <c r="H125">
        <v>2</v>
      </c>
      <c r="I125">
        <v>15</v>
      </c>
      <c r="J125">
        <f t="shared" si="10"/>
        <v>2.25</v>
      </c>
      <c r="K125">
        <f>INDEX(Tabulka1[],MATCH(Osvětlení!E125,Tabulka1[Skupina],0),2)</f>
        <v>3200</v>
      </c>
      <c r="M125" s="11">
        <f t="shared" si="5"/>
        <v>6.9000000000000006E-2</v>
      </c>
    </row>
    <row r="126" spans="1:13" x14ac:dyDescent="0.35">
      <c r="A126" t="s">
        <v>67</v>
      </c>
      <c r="B126" t="s">
        <v>77</v>
      </c>
      <c r="C126" t="s">
        <v>27</v>
      </c>
      <c r="D126" t="s">
        <v>70</v>
      </c>
      <c r="E126" t="s">
        <v>282</v>
      </c>
      <c r="F126" t="s">
        <v>24</v>
      </c>
      <c r="G126">
        <v>3</v>
      </c>
      <c r="H126">
        <v>1</v>
      </c>
      <c r="I126">
        <v>18</v>
      </c>
      <c r="J126">
        <f t="shared" si="10"/>
        <v>2.6999999999999997</v>
      </c>
      <c r="K126">
        <f>INDEX(Tabulka1[],MATCH(Osvětlení!E126,Tabulka1[Skupina],0),2)</f>
        <v>730</v>
      </c>
      <c r="M126" s="11">
        <f t="shared" si="5"/>
        <v>6.2099999999999995E-2</v>
      </c>
    </row>
    <row r="127" spans="1:13" x14ac:dyDescent="0.35">
      <c r="A127" t="s">
        <v>67</v>
      </c>
      <c r="B127" t="s">
        <v>77</v>
      </c>
      <c r="C127" t="s">
        <v>27</v>
      </c>
      <c r="D127" t="s">
        <v>70</v>
      </c>
      <c r="E127" t="s">
        <v>282</v>
      </c>
      <c r="F127" t="s">
        <v>24</v>
      </c>
      <c r="G127">
        <v>5</v>
      </c>
      <c r="H127">
        <v>2</v>
      </c>
      <c r="I127">
        <v>18</v>
      </c>
      <c r="J127">
        <f t="shared" si="10"/>
        <v>2.6999999999999997</v>
      </c>
      <c r="K127">
        <f>INDEX(Tabulka1[],MATCH(Osvětlení!E127,Tabulka1[Skupina],0),2)</f>
        <v>730</v>
      </c>
      <c r="M127" s="11">
        <f t="shared" si="5"/>
        <v>0.20700000000000002</v>
      </c>
    </row>
    <row r="128" spans="1:13" x14ac:dyDescent="0.35">
      <c r="A128" t="s">
        <v>67</v>
      </c>
      <c r="B128" t="s">
        <v>77</v>
      </c>
      <c r="C128" t="s">
        <v>27</v>
      </c>
      <c r="D128" t="s">
        <v>71</v>
      </c>
      <c r="E128" t="s">
        <v>36</v>
      </c>
      <c r="F128" t="s">
        <v>24</v>
      </c>
      <c r="G128">
        <v>2</v>
      </c>
      <c r="H128">
        <v>4</v>
      </c>
      <c r="I128">
        <v>36</v>
      </c>
      <c r="J128">
        <f t="shared" si="10"/>
        <v>5.3999999999999995</v>
      </c>
      <c r="K128">
        <f>INDEX(Tabulka1[],MATCH(Osvětlení!E128,Tabulka1[Skupina],0),2)</f>
        <v>2000</v>
      </c>
      <c r="M128" s="11">
        <f t="shared" si="5"/>
        <v>0.33119999999999999</v>
      </c>
    </row>
    <row r="129" spans="1:13" x14ac:dyDescent="0.35">
      <c r="A129" t="s">
        <v>67</v>
      </c>
      <c r="B129" t="s">
        <v>77</v>
      </c>
      <c r="C129" t="s">
        <v>27</v>
      </c>
      <c r="D129" t="s">
        <v>72</v>
      </c>
      <c r="E129" t="s">
        <v>36</v>
      </c>
      <c r="F129" t="s">
        <v>24</v>
      </c>
      <c r="G129">
        <v>10</v>
      </c>
      <c r="H129">
        <v>4</v>
      </c>
      <c r="I129">
        <v>18</v>
      </c>
      <c r="J129">
        <f t="shared" si="10"/>
        <v>2.6999999999999997</v>
      </c>
      <c r="K129">
        <f>INDEX(Tabulka1[],MATCH(Osvětlení!E129,Tabulka1[Skupina],0),2)</f>
        <v>2000</v>
      </c>
      <c r="M129" s="11">
        <f t="shared" si="5"/>
        <v>0.82800000000000007</v>
      </c>
    </row>
    <row r="130" spans="1:13" x14ac:dyDescent="0.35">
      <c r="A130" t="s">
        <v>67</v>
      </c>
      <c r="B130" t="s">
        <v>77</v>
      </c>
      <c r="C130" t="s">
        <v>27</v>
      </c>
      <c r="D130" t="s">
        <v>72</v>
      </c>
      <c r="E130" t="s">
        <v>36</v>
      </c>
      <c r="F130" t="s">
        <v>24</v>
      </c>
      <c r="G130">
        <v>2</v>
      </c>
      <c r="H130">
        <v>1</v>
      </c>
      <c r="I130">
        <v>6</v>
      </c>
      <c r="J130">
        <f t="shared" si="10"/>
        <v>0.89999999999999991</v>
      </c>
      <c r="K130">
        <f>INDEX(Tabulka1[],MATCH(Osvětlení!E130,Tabulka1[Skupina],0),2)</f>
        <v>2000</v>
      </c>
      <c r="M130" s="11">
        <f t="shared" si="5"/>
        <v>1.3800000000000002E-2</v>
      </c>
    </row>
    <row r="131" spans="1:13" x14ac:dyDescent="0.35">
      <c r="A131" t="s">
        <v>67</v>
      </c>
      <c r="B131" t="s">
        <v>77</v>
      </c>
      <c r="C131" t="s">
        <v>27</v>
      </c>
      <c r="D131" t="s">
        <v>73</v>
      </c>
      <c r="E131" t="s">
        <v>36</v>
      </c>
      <c r="F131" t="s">
        <v>24</v>
      </c>
      <c r="G131">
        <v>6</v>
      </c>
      <c r="H131">
        <v>4</v>
      </c>
      <c r="I131">
        <v>18</v>
      </c>
      <c r="J131">
        <f t="shared" si="10"/>
        <v>2.6999999999999997</v>
      </c>
      <c r="K131">
        <f>INDEX(Tabulka1[],MATCH(Osvětlení!E131,Tabulka1[Skupina],0),2)</f>
        <v>2000</v>
      </c>
      <c r="M131" s="11">
        <f t="shared" si="5"/>
        <v>0.49679999999999996</v>
      </c>
    </row>
    <row r="132" spans="1:13" x14ac:dyDescent="0.35">
      <c r="A132" t="s">
        <v>67</v>
      </c>
      <c r="B132" t="s">
        <v>77</v>
      </c>
      <c r="C132" t="s">
        <v>27</v>
      </c>
      <c r="D132" t="s">
        <v>73</v>
      </c>
      <c r="E132" t="s">
        <v>36</v>
      </c>
      <c r="F132" t="s">
        <v>24</v>
      </c>
      <c r="G132">
        <v>1</v>
      </c>
      <c r="H132">
        <v>1</v>
      </c>
      <c r="I132">
        <v>6</v>
      </c>
      <c r="J132">
        <f t="shared" si="10"/>
        <v>0.89999999999999991</v>
      </c>
      <c r="K132">
        <f>INDEX(Tabulka1[],MATCH(Osvětlení!E132,Tabulka1[Skupina],0),2)</f>
        <v>2000</v>
      </c>
      <c r="M132" s="11">
        <f t="shared" ref="M132:M195" si="11">G132*H132*(I132+J132)*0.001</f>
        <v>6.9000000000000008E-3</v>
      </c>
    </row>
    <row r="133" spans="1:13" x14ac:dyDescent="0.35">
      <c r="A133" t="s">
        <v>67</v>
      </c>
      <c r="B133" t="s">
        <v>77</v>
      </c>
      <c r="C133" t="s">
        <v>27</v>
      </c>
      <c r="D133" t="s">
        <v>74</v>
      </c>
      <c r="E133" t="s">
        <v>36</v>
      </c>
      <c r="F133" t="s">
        <v>24</v>
      </c>
      <c r="G133">
        <v>9</v>
      </c>
      <c r="H133">
        <v>4</v>
      </c>
      <c r="I133">
        <v>18</v>
      </c>
      <c r="J133">
        <f t="shared" si="10"/>
        <v>2.6999999999999997</v>
      </c>
      <c r="K133">
        <f>INDEX(Tabulka1[],MATCH(Osvětlení!E133,Tabulka1[Skupina],0),2)</f>
        <v>2000</v>
      </c>
      <c r="M133" s="11">
        <f t="shared" si="11"/>
        <v>0.74519999999999997</v>
      </c>
    </row>
    <row r="134" spans="1:13" x14ac:dyDescent="0.35">
      <c r="A134" t="s">
        <v>67</v>
      </c>
      <c r="B134" t="s">
        <v>77</v>
      </c>
      <c r="C134" t="s">
        <v>27</v>
      </c>
      <c r="D134" t="s">
        <v>74</v>
      </c>
      <c r="E134" t="s">
        <v>36</v>
      </c>
      <c r="F134" t="s">
        <v>24</v>
      </c>
      <c r="G134">
        <v>1</v>
      </c>
      <c r="H134">
        <v>2</v>
      </c>
      <c r="I134">
        <v>18</v>
      </c>
      <c r="J134">
        <f t="shared" si="10"/>
        <v>2.6999999999999997</v>
      </c>
      <c r="K134">
        <f>INDEX(Tabulka1[],MATCH(Osvětlení!E134,Tabulka1[Skupina],0),2)</f>
        <v>2000</v>
      </c>
      <c r="M134" s="11">
        <f t="shared" si="11"/>
        <v>4.1399999999999999E-2</v>
      </c>
    </row>
    <row r="135" spans="1:13" x14ac:dyDescent="0.35">
      <c r="A135" t="s">
        <v>67</v>
      </c>
      <c r="B135" t="s">
        <v>77</v>
      </c>
      <c r="C135" t="s">
        <v>27</v>
      </c>
      <c r="D135" t="s">
        <v>74</v>
      </c>
      <c r="E135" t="s">
        <v>36</v>
      </c>
      <c r="F135" t="s">
        <v>24</v>
      </c>
      <c r="G135">
        <v>1</v>
      </c>
      <c r="H135">
        <v>1</v>
      </c>
      <c r="I135">
        <v>6</v>
      </c>
      <c r="J135">
        <f t="shared" si="10"/>
        <v>0.89999999999999991</v>
      </c>
      <c r="K135">
        <f>INDEX(Tabulka1[],MATCH(Osvětlení!E135,Tabulka1[Skupina],0),2)</f>
        <v>2000</v>
      </c>
      <c r="M135" s="11">
        <f t="shared" si="11"/>
        <v>6.9000000000000008E-3</v>
      </c>
    </row>
    <row r="136" spans="1:13" x14ac:dyDescent="0.35">
      <c r="A136" t="s">
        <v>67</v>
      </c>
      <c r="B136" t="s">
        <v>77</v>
      </c>
      <c r="C136" t="s">
        <v>27</v>
      </c>
      <c r="D136" t="s">
        <v>75</v>
      </c>
      <c r="E136" t="s">
        <v>284</v>
      </c>
      <c r="F136" t="s">
        <v>24</v>
      </c>
      <c r="G136">
        <v>1</v>
      </c>
      <c r="H136">
        <v>1</v>
      </c>
      <c r="I136">
        <v>10</v>
      </c>
      <c r="J136">
        <f t="shared" si="10"/>
        <v>1.5</v>
      </c>
      <c r="K136">
        <f>INDEX(Tabulka1[],MATCH(Osvětlení!E136,Tabulka1[Skupina],0),2)</f>
        <v>1100</v>
      </c>
      <c r="M136" s="11">
        <f t="shared" si="11"/>
        <v>1.15E-2</v>
      </c>
    </row>
    <row r="137" spans="1:13" x14ac:dyDescent="0.35">
      <c r="A137" t="s">
        <v>67</v>
      </c>
      <c r="B137" t="s">
        <v>77</v>
      </c>
      <c r="C137" t="s">
        <v>27</v>
      </c>
      <c r="D137" t="s">
        <v>75</v>
      </c>
      <c r="E137" t="s">
        <v>284</v>
      </c>
      <c r="F137" t="s">
        <v>24</v>
      </c>
      <c r="G137">
        <v>2</v>
      </c>
      <c r="H137">
        <v>4</v>
      </c>
      <c r="I137">
        <v>18</v>
      </c>
      <c r="J137">
        <f t="shared" si="10"/>
        <v>2.6999999999999997</v>
      </c>
      <c r="K137">
        <f>INDEX(Tabulka1[],MATCH(Osvětlení!E137,Tabulka1[Skupina],0),2)</f>
        <v>1100</v>
      </c>
      <c r="M137" s="11">
        <f t="shared" si="11"/>
        <v>0.1656</v>
      </c>
    </row>
    <row r="138" spans="1:13" x14ac:dyDescent="0.35">
      <c r="A138" t="s">
        <v>67</v>
      </c>
      <c r="B138" t="s">
        <v>77</v>
      </c>
      <c r="C138" t="s">
        <v>27</v>
      </c>
      <c r="D138" t="s">
        <v>75</v>
      </c>
      <c r="E138" t="s">
        <v>284</v>
      </c>
      <c r="F138" t="s">
        <v>24</v>
      </c>
      <c r="G138">
        <v>4</v>
      </c>
      <c r="H138">
        <v>2</v>
      </c>
      <c r="I138">
        <v>11</v>
      </c>
      <c r="J138">
        <f t="shared" si="10"/>
        <v>1.65</v>
      </c>
      <c r="K138">
        <f>INDEX(Tabulka1[],MATCH(Osvětlení!E138,Tabulka1[Skupina],0),2)</f>
        <v>1100</v>
      </c>
      <c r="M138" s="11">
        <f t="shared" si="11"/>
        <v>0.1012</v>
      </c>
    </row>
    <row r="139" spans="1:13" x14ac:dyDescent="0.35">
      <c r="A139" t="s">
        <v>67</v>
      </c>
      <c r="B139" t="s">
        <v>77</v>
      </c>
      <c r="C139" t="s">
        <v>27</v>
      </c>
      <c r="D139" t="s">
        <v>76</v>
      </c>
      <c r="E139" t="s">
        <v>282</v>
      </c>
      <c r="F139" t="s">
        <v>24</v>
      </c>
      <c r="G139">
        <v>2</v>
      </c>
      <c r="H139">
        <v>2</v>
      </c>
      <c r="I139">
        <v>15</v>
      </c>
      <c r="J139">
        <f t="shared" si="10"/>
        <v>2.25</v>
      </c>
      <c r="K139">
        <f>INDEX(Tabulka1[],MATCH(Osvětlení!E139,Tabulka1[Skupina],0),2)</f>
        <v>730</v>
      </c>
      <c r="M139" s="11">
        <f t="shared" si="11"/>
        <v>6.9000000000000006E-2</v>
      </c>
    </row>
    <row r="140" spans="1:13" x14ac:dyDescent="0.35">
      <c r="A140" t="s">
        <v>67</v>
      </c>
      <c r="B140" t="s">
        <v>77</v>
      </c>
      <c r="C140" t="s">
        <v>27</v>
      </c>
      <c r="D140" t="s">
        <v>76</v>
      </c>
      <c r="E140" t="s">
        <v>282</v>
      </c>
      <c r="F140" t="s">
        <v>24</v>
      </c>
      <c r="G140">
        <v>6</v>
      </c>
      <c r="H140">
        <v>2</v>
      </c>
      <c r="I140">
        <v>9</v>
      </c>
      <c r="J140">
        <f t="shared" si="10"/>
        <v>1.3499999999999999</v>
      </c>
      <c r="K140">
        <f>INDEX(Tabulka1[],MATCH(Osvětlení!E140,Tabulka1[Skupina],0),2)</f>
        <v>730</v>
      </c>
      <c r="M140" s="11">
        <f t="shared" si="11"/>
        <v>0.12419999999999999</v>
      </c>
    </row>
    <row r="141" spans="1:13" x14ac:dyDescent="0.35">
      <c r="A141" t="s">
        <v>67</v>
      </c>
      <c r="B141" t="s">
        <v>77</v>
      </c>
      <c r="C141" t="s">
        <v>27</v>
      </c>
      <c r="D141" t="s">
        <v>76</v>
      </c>
      <c r="E141" t="s">
        <v>282</v>
      </c>
      <c r="F141" t="s">
        <v>24</v>
      </c>
      <c r="G141">
        <v>2</v>
      </c>
      <c r="H141">
        <v>1</v>
      </c>
      <c r="I141">
        <v>18</v>
      </c>
      <c r="J141">
        <f t="shared" si="10"/>
        <v>2.6999999999999997</v>
      </c>
      <c r="K141">
        <f>INDEX(Tabulka1[],MATCH(Osvětlení!E141,Tabulka1[Skupina],0),2)</f>
        <v>730</v>
      </c>
      <c r="M141" s="11">
        <f t="shared" si="11"/>
        <v>4.1399999999999999E-2</v>
      </c>
    </row>
    <row r="142" spans="1:13" x14ac:dyDescent="0.35">
      <c r="A142" t="s">
        <v>67</v>
      </c>
      <c r="B142" t="s">
        <v>77</v>
      </c>
      <c r="C142" t="s">
        <v>27</v>
      </c>
      <c r="D142" t="s">
        <v>76</v>
      </c>
      <c r="E142" t="s">
        <v>282</v>
      </c>
      <c r="F142" t="s">
        <v>24</v>
      </c>
      <c r="G142">
        <v>2</v>
      </c>
      <c r="H142">
        <v>2</v>
      </c>
      <c r="I142">
        <v>11</v>
      </c>
      <c r="J142">
        <f t="shared" si="10"/>
        <v>1.65</v>
      </c>
      <c r="K142">
        <f>INDEX(Tabulka1[],MATCH(Osvětlení!E142,Tabulka1[Skupina],0),2)</f>
        <v>730</v>
      </c>
      <c r="M142" s="11">
        <f t="shared" si="11"/>
        <v>5.0599999999999999E-2</v>
      </c>
    </row>
    <row r="143" spans="1:13" x14ac:dyDescent="0.35">
      <c r="A143" t="s">
        <v>67</v>
      </c>
      <c r="B143" t="s">
        <v>78</v>
      </c>
      <c r="C143" t="s">
        <v>27</v>
      </c>
      <c r="D143" t="s">
        <v>79</v>
      </c>
      <c r="E143" t="s">
        <v>282</v>
      </c>
      <c r="F143" t="s">
        <v>24</v>
      </c>
      <c r="G143">
        <v>3</v>
      </c>
      <c r="H143">
        <v>4</v>
      </c>
      <c r="I143">
        <v>36</v>
      </c>
      <c r="J143">
        <f t="shared" si="10"/>
        <v>5.3999999999999995</v>
      </c>
      <c r="K143">
        <f>INDEX(Tabulka1[],MATCH(Osvětlení!E143,Tabulka1[Skupina],0),2)</f>
        <v>730</v>
      </c>
      <c r="M143" s="11">
        <f t="shared" si="11"/>
        <v>0.49679999999999996</v>
      </c>
    </row>
    <row r="144" spans="1:13" x14ac:dyDescent="0.35">
      <c r="A144" t="s">
        <v>67</v>
      </c>
      <c r="B144" t="s">
        <v>78</v>
      </c>
      <c r="C144" t="s">
        <v>27</v>
      </c>
      <c r="D144" t="s">
        <v>80</v>
      </c>
      <c r="E144" t="s">
        <v>280</v>
      </c>
      <c r="F144" t="s">
        <v>24</v>
      </c>
      <c r="G144">
        <v>3</v>
      </c>
      <c r="H144">
        <v>4</v>
      </c>
      <c r="I144">
        <v>36</v>
      </c>
      <c r="J144">
        <f t="shared" si="10"/>
        <v>5.3999999999999995</v>
      </c>
      <c r="K144">
        <f>INDEX(Tabulka1[],MATCH(Osvětlení!E144,Tabulka1[Skupina],0),2)</f>
        <v>360</v>
      </c>
      <c r="M144" s="11">
        <f t="shared" si="11"/>
        <v>0.49679999999999996</v>
      </c>
    </row>
    <row r="145" spans="1:13" x14ac:dyDescent="0.35">
      <c r="A145" t="s">
        <v>67</v>
      </c>
      <c r="B145" t="s">
        <v>78</v>
      </c>
      <c r="C145" t="s">
        <v>27</v>
      </c>
      <c r="D145" t="s">
        <v>81</v>
      </c>
      <c r="E145" t="s">
        <v>488</v>
      </c>
      <c r="F145" t="s">
        <v>24</v>
      </c>
      <c r="G145">
        <v>16</v>
      </c>
      <c r="H145">
        <v>3</v>
      </c>
      <c r="I145">
        <v>36</v>
      </c>
      <c r="J145">
        <f t="shared" si="10"/>
        <v>5.3999999999999995</v>
      </c>
      <c r="K145">
        <f>INDEX(Tabulka1[],MATCH(Osvětlení!E145,Tabulka1[Skupina],0),2)</f>
        <v>2000</v>
      </c>
      <c r="M145" s="11">
        <f t="shared" si="11"/>
        <v>1.9871999999999999</v>
      </c>
    </row>
    <row r="146" spans="1:13" x14ac:dyDescent="0.35">
      <c r="A146" t="s">
        <v>67</v>
      </c>
      <c r="B146" t="s">
        <v>78</v>
      </c>
      <c r="C146" t="s">
        <v>27</v>
      </c>
      <c r="D146" t="s">
        <v>82</v>
      </c>
      <c r="E146" t="s">
        <v>36</v>
      </c>
      <c r="F146" t="s">
        <v>24</v>
      </c>
      <c r="G146">
        <v>3</v>
      </c>
      <c r="H146">
        <v>4</v>
      </c>
      <c r="I146">
        <v>36</v>
      </c>
      <c r="J146">
        <f t="shared" si="10"/>
        <v>5.3999999999999995</v>
      </c>
      <c r="K146">
        <f>INDEX(Tabulka1[],MATCH(Osvětlení!E146,Tabulka1[Skupina],0),2)</f>
        <v>2000</v>
      </c>
      <c r="M146" s="11">
        <f t="shared" si="11"/>
        <v>0.49679999999999996</v>
      </c>
    </row>
    <row r="147" spans="1:13" x14ac:dyDescent="0.35">
      <c r="A147" t="s">
        <v>67</v>
      </c>
      <c r="B147" t="s">
        <v>78</v>
      </c>
      <c r="C147" t="s">
        <v>27</v>
      </c>
      <c r="D147" t="s">
        <v>83</v>
      </c>
      <c r="E147" t="s">
        <v>36</v>
      </c>
      <c r="F147" t="s">
        <v>24</v>
      </c>
      <c r="G147">
        <v>4</v>
      </c>
      <c r="H147">
        <v>4</v>
      </c>
      <c r="I147">
        <v>36</v>
      </c>
      <c r="J147">
        <f t="shared" si="10"/>
        <v>5.3999999999999995</v>
      </c>
      <c r="K147">
        <f>INDEX(Tabulka1[],MATCH(Osvětlení!E147,Tabulka1[Skupina],0),2)</f>
        <v>2000</v>
      </c>
      <c r="M147" s="11">
        <f t="shared" si="11"/>
        <v>0.66239999999999999</v>
      </c>
    </row>
    <row r="148" spans="1:13" x14ac:dyDescent="0.35">
      <c r="A148" t="s">
        <v>67</v>
      </c>
      <c r="B148" t="s">
        <v>78</v>
      </c>
      <c r="C148" t="s">
        <v>27</v>
      </c>
      <c r="D148" t="s">
        <v>84</v>
      </c>
      <c r="E148" t="s">
        <v>36</v>
      </c>
      <c r="F148" t="s">
        <v>24</v>
      </c>
      <c r="G148">
        <v>3</v>
      </c>
      <c r="H148">
        <v>3</v>
      </c>
      <c r="I148">
        <v>18</v>
      </c>
      <c r="J148">
        <f t="shared" si="10"/>
        <v>2.6999999999999997</v>
      </c>
      <c r="K148">
        <f>INDEX(Tabulka1[],MATCH(Osvětlení!E148,Tabulka1[Skupina],0),2)</f>
        <v>2000</v>
      </c>
      <c r="M148" s="11">
        <f t="shared" si="11"/>
        <v>0.18629999999999999</v>
      </c>
    </row>
    <row r="149" spans="1:13" x14ac:dyDescent="0.35">
      <c r="A149" t="s">
        <v>67</v>
      </c>
      <c r="B149" t="s">
        <v>78</v>
      </c>
      <c r="C149" t="s">
        <v>27</v>
      </c>
      <c r="D149" t="s">
        <v>84</v>
      </c>
      <c r="E149" t="s">
        <v>36</v>
      </c>
      <c r="F149" t="s">
        <v>50</v>
      </c>
      <c r="G149">
        <v>2</v>
      </c>
      <c r="H149">
        <v>1</v>
      </c>
      <c r="I149">
        <v>36</v>
      </c>
      <c r="K149">
        <f>INDEX(Tabulka1[],MATCH(Osvětlení!E149,Tabulka1[Skupina],0),2)</f>
        <v>2000</v>
      </c>
      <c r="M149" s="11">
        <f t="shared" si="11"/>
        <v>7.2000000000000008E-2</v>
      </c>
    </row>
    <row r="150" spans="1:13" x14ac:dyDescent="0.35">
      <c r="A150" t="s">
        <v>67</v>
      </c>
      <c r="B150" t="s">
        <v>78</v>
      </c>
      <c r="C150" t="s">
        <v>27</v>
      </c>
      <c r="D150" t="s">
        <v>85</v>
      </c>
      <c r="E150" t="s">
        <v>279</v>
      </c>
      <c r="F150" t="s">
        <v>24</v>
      </c>
      <c r="G150">
        <v>4</v>
      </c>
      <c r="H150">
        <v>2</v>
      </c>
      <c r="I150">
        <v>36</v>
      </c>
      <c r="J150">
        <f t="shared" ref="J150:J155" si="12">I150*$J$1</f>
        <v>5.3999999999999995</v>
      </c>
      <c r="K150">
        <f>INDEX(Tabulka1[],MATCH(Osvětlení!E150,Tabulka1[Skupina],0),2)</f>
        <v>1100</v>
      </c>
      <c r="M150" s="11">
        <f t="shared" si="11"/>
        <v>0.33119999999999999</v>
      </c>
    </row>
    <row r="151" spans="1:13" x14ac:dyDescent="0.35">
      <c r="A151" t="s">
        <v>67</v>
      </c>
      <c r="B151" t="s">
        <v>78</v>
      </c>
      <c r="C151" t="s">
        <v>27</v>
      </c>
      <c r="D151" t="s">
        <v>85</v>
      </c>
      <c r="E151" t="s">
        <v>279</v>
      </c>
      <c r="F151" t="s">
        <v>24</v>
      </c>
      <c r="G151">
        <v>1</v>
      </c>
      <c r="H151">
        <v>1</v>
      </c>
      <c r="I151">
        <v>11</v>
      </c>
      <c r="J151">
        <f t="shared" si="12"/>
        <v>1.65</v>
      </c>
      <c r="K151">
        <f>INDEX(Tabulka1[],MATCH(Osvětlení!E151,Tabulka1[Skupina],0),2)</f>
        <v>1100</v>
      </c>
      <c r="M151" s="11">
        <f t="shared" si="11"/>
        <v>1.265E-2</v>
      </c>
    </row>
    <row r="152" spans="1:13" x14ac:dyDescent="0.35">
      <c r="A152" t="s">
        <v>67</v>
      </c>
      <c r="B152" t="s">
        <v>78</v>
      </c>
      <c r="C152" t="s">
        <v>27</v>
      </c>
      <c r="D152" t="s">
        <v>86</v>
      </c>
      <c r="E152" t="s">
        <v>280</v>
      </c>
      <c r="F152" t="s">
        <v>24</v>
      </c>
      <c r="G152">
        <v>1</v>
      </c>
      <c r="H152">
        <v>2</v>
      </c>
      <c r="I152">
        <v>18</v>
      </c>
      <c r="J152">
        <f t="shared" si="12"/>
        <v>2.6999999999999997</v>
      </c>
      <c r="K152">
        <f>INDEX(Tabulka1[],MATCH(Osvětlení!E152,Tabulka1[Skupina],0),2)</f>
        <v>360</v>
      </c>
      <c r="M152" s="11">
        <f t="shared" si="11"/>
        <v>4.1399999999999999E-2</v>
      </c>
    </row>
    <row r="153" spans="1:13" x14ac:dyDescent="0.35">
      <c r="A153" t="s">
        <v>25</v>
      </c>
      <c r="B153" t="s">
        <v>28</v>
      </c>
      <c r="C153" t="s">
        <v>23</v>
      </c>
      <c r="D153" t="s">
        <v>7</v>
      </c>
      <c r="E153" t="s">
        <v>278</v>
      </c>
      <c r="F153" t="s">
        <v>24</v>
      </c>
      <c r="G153">
        <v>24</v>
      </c>
      <c r="H153">
        <v>4</v>
      </c>
      <c r="I153">
        <v>18</v>
      </c>
      <c r="J153">
        <f t="shared" si="12"/>
        <v>2.6999999999999997</v>
      </c>
      <c r="K153">
        <f>INDEX(Tabulka1[],MATCH(Osvětlení!E153,Tabulka1[Skupina],0),2)</f>
        <v>3200</v>
      </c>
      <c r="M153" s="11">
        <f t="shared" si="11"/>
        <v>1.9871999999999999</v>
      </c>
    </row>
    <row r="154" spans="1:13" x14ac:dyDescent="0.35">
      <c r="A154" t="s">
        <v>25</v>
      </c>
      <c r="B154" t="s">
        <v>28</v>
      </c>
      <c r="C154" t="s">
        <v>23</v>
      </c>
      <c r="D154" t="s">
        <v>275</v>
      </c>
      <c r="E154" t="s">
        <v>36</v>
      </c>
      <c r="F154" t="s">
        <v>24</v>
      </c>
      <c r="G154">
        <v>18</v>
      </c>
      <c r="H154">
        <v>4</v>
      </c>
      <c r="I154">
        <v>18</v>
      </c>
      <c r="J154">
        <f t="shared" si="12"/>
        <v>2.6999999999999997</v>
      </c>
      <c r="K154">
        <f>INDEX(Tabulka1[],MATCH(Osvětlení!E154,Tabulka1[Skupina],0),2)</f>
        <v>2000</v>
      </c>
      <c r="M154" s="11">
        <f t="shared" si="11"/>
        <v>1.4903999999999999</v>
      </c>
    </row>
    <row r="155" spans="1:13" x14ac:dyDescent="0.35">
      <c r="A155" t="s">
        <v>25</v>
      </c>
      <c r="B155" t="s">
        <v>28</v>
      </c>
      <c r="C155" t="s">
        <v>23</v>
      </c>
      <c r="D155" t="s">
        <v>275</v>
      </c>
      <c r="E155" t="s">
        <v>36</v>
      </c>
      <c r="F155" t="s">
        <v>24</v>
      </c>
      <c r="G155">
        <v>9</v>
      </c>
      <c r="H155">
        <v>2</v>
      </c>
      <c r="I155">
        <v>36</v>
      </c>
      <c r="J155">
        <f t="shared" si="12"/>
        <v>5.3999999999999995</v>
      </c>
      <c r="K155">
        <f>INDEX(Tabulka1[],MATCH(Osvětlení!E155,Tabulka1[Skupina],0),2)</f>
        <v>2000</v>
      </c>
      <c r="M155" s="11">
        <f t="shared" si="11"/>
        <v>0.74519999999999997</v>
      </c>
    </row>
    <row r="156" spans="1:13" x14ac:dyDescent="0.35">
      <c r="A156" t="s">
        <v>25</v>
      </c>
      <c r="B156" t="s">
        <v>28</v>
      </c>
      <c r="C156" t="s">
        <v>23</v>
      </c>
      <c r="D156" t="s">
        <v>275</v>
      </c>
      <c r="E156" t="s">
        <v>36</v>
      </c>
      <c r="F156" t="s">
        <v>285</v>
      </c>
      <c r="G156">
        <v>5</v>
      </c>
      <c r="H156">
        <v>1</v>
      </c>
      <c r="I156">
        <v>18</v>
      </c>
      <c r="K156">
        <f>INDEX(Tabulka1[],MATCH(Osvětlení!E156,Tabulka1[Skupina],0),2)</f>
        <v>2000</v>
      </c>
      <c r="M156" s="11">
        <f t="shared" si="11"/>
        <v>0.09</v>
      </c>
    </row>
    <row r="157" spans="1:13" x14ac:dyDescent="0.35">
      <c r="A157" t="s">
        <v>25</v>
      </c>
      <c r="B157" t="s">
        <v>28</v>
      </c>
      <c r="C157" t="s">
        <v>23</v>
      </c>
      <c r="D157" t="s">
        <v>276</v>
      </c>
      <c r="E157" t="s">
        <v>36</v>
      </c>
      <c r="F157" t="s">
        <v>24</v>
      </c>
      <c r="G157">
        <v>19</v>
      </c>
      <c r="H157">
        <v>4</v>
      </c>
      <c r="I157">
        <v>36</v>
      </c>
      <c r="J157">
        <f t="shared" ref="J157:J201" si="13">I157*$J$1</f>
        <v>5.3999999999999995</v>
      </c>
      <c r="K157">
        <f>INDEX(Tabulka1[],MATCH(Osvětlení!E157,Tabulka1[Skupina],0),2)</f>
        <v>2000</v>
      </c>
      <c r="M157" s="11">
        <f t="shared" si="11"/>
        <v>3.1464000000000003</v>
      </c>
    </row>
    <row r="158" spans="1:13" x14ac:dyDescent="0.35">
      <c r="A158" t="s">
        <v>25</v>
      </c>
      <c r="B158" t="s">
        <v>28</v>
      </c>
      <c r="C158" t="s">
        <v>23</v>
      </c>
      <c r="D158" t="s">
        <v>276</v>
      </c>
      <c r="E158" t="s">
        <v>36</v>
      </c>
      <c r="F158" t="s">
        <v>24</v>
      </c>
      <c r="G158">
        <v>5</v>
      </c>
      <c r="H158">
        <v>2</v>
      </c>
      <c r="I158">
        <v>36</v>
      </c>
      <c r="J158">
        <f t="shared" si="13"/>
        <v>5.3999999999999995</v>
      </c>
      <c r="K158">
        <f>INDEX(Tabulka1[],MATCH(Osvětlení!E158,Tabulka1[Skupina],0),2)</f>
        <v>2000</v>
      </c>
      <c r="M158" s="11">
        <f t="shared" si="11"/>
        <v>0.41400000000000003</v>
      </c>
    </row>
    <row r="159" spans="1:13" x14ac:dyDescent="0.35">
      <c r="A159" t="s">
        <v>25</v>
      </c>
      <c r="B159" t="s">
        <v>28</v>
      </c>
      <c r="C159" t="s">
        <v>23</v>
      </c>
      <c r="D159" t="s">
        <v>276</v>
      </c>
      <c r="E159" t="s">
        <v>36</v>
      </c>
      <c r="F159" t="s">
        <v>24</v>
      </c>
      <c r="G159">
        <v>3</v>
      </c>
      <c r="H159">
        <v>2</v>
      </c>
      <c r="I159">
        <v>36</v>
      </c>
      <c r="J159">
        <f t="shared" si="13"/>
        <v>5.3999999999999995</v>
      </c>
      <c r="K159">
        <f>INDEX(Tabulka1[],MATCH(Osvětlení!E159,Tabulka1[Skupina],0),2)</f>
        <v>2000</v>
      </c>
      <c r="M159" s="11">
        <f t="shared" si="11"/>
        <v>0.24839999999999998</v>
      </c>
    </row>
    <row r="160" spans="1:13" x14ac:dyDescent="0.35">
      <c r="A160" t="s">
        <v>25</v>
      </c>
      <c r="B160" t="s">
        <v>26</v>
      </c>
      <c r="C160" t="s">
        <v>27</v>
      </c>
      <c r="D160" t="s">
        <v>7</v>
      </c>
      <c r="E160" t="s">
        <v>278</v>
      </c>
      <c r="F160" t="s">
        <v>24</v>
      </c>
      <c r="G160">
        <v>15</v>
      </c>
      <c r="H160">
        <v>4</v>
      </c>
      <c r="I160">
        <v>18</v>
      </c>
      <c r="J160">
        <f t="shared" si="13"/>
        <v>2.6999999999999997</v>
      </c>
      <c r="K160">
        <f>INDEX(Tabulka1[],MATCH(Osvětlení!E160,Tabulka1[Skupina],0),2)</f>
        <v>3200</v>
      </c>
      <c r="M160" s="11">
        <f t="shared" si="11"/>
        <v>1.242</v>
      </c>
    </row>
    <row r="161" spans="1:13" x14ac:dyDescent="0.35">
      <c r="A161" t="s">
        <v>25</v>
      </c>
      <c r="B161" t="s">
        <v>26</v>
      </c>
      <c r="C161" t="s">
        <v>27</v>
      </c>
      <c r="E161" t="s">
        <v>36</v>
      </c>
      <c r="F161" t="s">
        <v>24</v>
      </c>
      <c r="G161">
        <v>4</v>
      </c>
      <c r="H161">
        <v>2</v>
      </c>
      <c r="I161">
        <v>58</v>
      </c>
      <c r="J161">
        <f t="shared" si="13"/>
        <v>8.6999999999999993</v>
      </c>
      <c r="K161">
        <f>INDEX(Tabulka1[],MATCH(Osvětlení!E161,Tabulka1[Skupina],0),2)</f>
        <v>2000</v>
      </c>
      <c r="M161" s="11">
        <f t="shared" si="11"/>
        <v>0.53360000000000007</v>
      </c>
    </row>
    <row r="162" spans="1:13" x14ac:dyDescent="0.35">
      <c r="A162" t="s">
        <v>25</v>
      </c>
      <c r="B162" t="s">
        <v>26</v>
      </c>
      <c r="C162" t="s">
        <v>27</v>
      </c>
      <c r="D162" t="s">
        <v>15</v>
      </c>
      <c r="E162" t="s">
        <v>15</v>
      </c>
      <c r="F162" t="s">
        <v>24</v>
      </c>
      <c r="G162">
        <v>2</v>
      </c>
      <c r="H162">
        <v>2</v>
      </c>
      <c r="I162">
        <v>36</v>
      </c>
      <c r="J162">
        <f t="shared" si="13"/>
        <v>5.3999999999999995</v>
      </c>
      <c r="K162">
        <f>INDEX(Tabulka1[],MATCH(Osvětlení!E162,Tabulka1[Skupina],0),2)</f>
        <v>1800</v>
      </c>
      <c r="M162" s="11">
        <f t="shared" si="11"/>
        <v>0.1656</v>
      </c>
    </row>
    <row r="163" spans="1:13" x14ac:dyDescent="0.35">
      <c r="A163" t="s">
        <v>25</v>
      </c>
      <c r="B163" t="s">
        <v>26</v>
      </c>
      <c r="C163" t="s">
        <v>27</v>
      </c>
      <c r="D163" t="s">
        <v>15</v>
      </c>
      <c r="E163" t="s">
        <v>15</v>
      </c>
      <c r="F163" t="s">
        <v>24</v>
      </c>
      <c r="G163">
        <v>2</v>
      </c>
      <c r="H163">
        <v>2</v>
      </c>
      <c r="I163">
        <v>36</v>
      </c>
      <c r="J163">
        <f t="shared" si="13"/>
        <v>5.3999999999999995</v>
      </c>
      <c r="K163">
        <f>INDEX(Tabulka1[],MATCH(Osvětlení!E163,Tabulka1[Skupina],0),2)</f>
        <v>1800</v>
      </c>
      <c r="M163" s="11">
        <f t="shared" si="11"/>
        <v>0.1656</v>
      </c>
    </row>
    <row r="164" spans="1:13" x14ac:dyDescent="0.35">
      <c r="A164" t="s">
        <v>25</v>
      </c>
      <c r="B164" t="s">
        <v>26</v>
      </c>
      <c r="C164" t="s">
        <v>27</v>
      </c>
      <c r="D164" t="s">
        <v>15</v>
      </c>
      <c r="E164" t="s">
        <v>15</v>
      </c>
      <c r="F164" t="s">
        <v>24</v>
      </c>
      <c r="G164">
        <v>4</v>
      </c>
      <c r="H164">
        <v>3</v>
      </c>
      <c r="I164">
        <v>58</v>
      </c>
      <c r="J164">
        <f t="shared" si="13"/>
        <v>8.6999999999999993</v>
      </c>
      <c r="K164">
        <f>INDEX(Tabulka1[],MATCH(Osvětlení!E164,Tabulka1[Skupina],0),2)</f>
        <v>1800</v>
      </c>
      <c r="M164" s="11">
        <f t="shared" si="11"/>
        <v>0.80040000000000011</v>
      </c>
    </row>
    <row r="165" spans="1:13" x14ac:dyDescent="0.35">
      <c r="A165" t="s">
        <v>25</v>
      </c>
      <c r="B165" t="s">
        <v>26</v>
      </c>
      <c r="C165" t="s">
        <v>27</v>
      </c>
      <c r="D165" t="s">
        <v>15</v>
      </c>
      <c r="E165" t="s">
        <v>15</v>
      </c>
      <c r="F165" t="s">
        <v>24</v>
      </c>
      <c r="G165">
        <v>2</v>
      </c>
      <c r="H165">
        <v>2</v>
      </c>
      <c r="I165">
        <v>36</v>
      </c>
      <c r="J165">
        <f t="shared" si="13"/>
        <v>5.3999999999999995</v>
      </c>
      <c r="K165">
        <f>INDEX(Tabulka1[],MATCH(Osvětlení!E165,Tabulka1[Skupina],0),2)</f>
        <v>1800</v>
      </c>
      <c r="M165" s="11">
        <f t="shared" si="11"/>
        <v>0.1656</v>
      </c>
    </row>
    <row r="166" spans="1:13" x14ac:dyDescent="0.35">
      <c r="A166" t="s">
        <v>25</v>
      </c>
      <c r="B166" t="s">
        <v>26</v>
      </c>
      <c r="C166" t="s">
        <v>27</v>
      </c>
      <c r="D166" t="s">
        <v>15</v>
      </c>
      <c r="E166" t="s">
        <v>15</v>
      </c>
      <c r="F166" t="s">
        <v>24</v>
      </c>
      <c r="G166">
        <v>2</v>
      </c>
      <c r="H166">
        <v>2</v>
      </c>
      <c r="I166">
        <v>36</v>
      </c>
      <c r="J166">
        <f t="shared" si="13"/>
        <v>5.3999999999999995</v>
      </c>
      <c r="K166">
        <f>INDEX(Tabulka1[],MATCH(Osvětlení!E166,Tabulka1[Skupina],0),2)</f>
        <v>1800</v>
      </c>
      <c r="M166" s="11">
        <f t="shared" si="11"/>
        <v>0.1656</v>
      </c>
    </row>
    <row r="167" spans="1:13" x14ac:dyDescent="0.35">
      <c r="A167" t="s">
        <v>25</v>
      </c>
      <c r="B167" t="s">
        <v>26</v>
      </c>
      <c r="C167" t="s">
        <v>27</v>
      </c>
      <c r="D167" t="s">
        <v>15</v>
      </c>
      <c r="E167" t="s">
        <v>15</v>
      </c>
      <c r="F167" t="s">
        <v>24</v>
      </c>
      <c r="G167">
        <v>2</v>
      </c>
      <c r="H167">
        <v>2</v>
      </c>
      <c r="I167">
        <v>36</v>
      </c>
      <c r="J167">
        <f t="shared" si="13"/>
        <v>5.3999999999999995</v>
      </c>
      <c r="K167">
        <f>INDEX(Tabulka1[],MATCH(Osvětlení!E167,Tabulka1[Skupina],0),2)</f>
        <v>1800</v>
      </c>
      <c r="M167" s="11">
        <f t="shared" si="11"/>
        <v>0.1656</v>
      </c>
    </row>
    <row r="168" spans="1:13" x14ac:dyDescent="0.35">
      <c r="A168" t="s">
        <v>25</v>
      </c>
      <c r="B168" t="s">
        <v>26</v>
      </c>
      <c r="C168" t="s">
        <v>27</v>
      </c>
      <c r="D168" t="s">
        <v>15</v>
      </c>
      <c r="E168" t="s">
        <v>15</v>
      </c>
      <c r="F168" t="s">
        <v>24</v>
      </c>
      <c r="G168">
        <v>2</v>
      </c>
      <c r="H168">
        <v>2</v>
      </c>
      <c r="I168">
        <v>36</v>
      </c>
      <c r="J168">
        <f t="shared" si="13"/>
        <v>5.3999999999999995</v>
      </c>
      <c r="K168">
        <f>INDEX(Tabulka1[],MATCH(Osvětlení!E168,Tabulka1[Skupina],0),2)</f>
        <v>1800</v>
      </c>
      <c r="M168" s="11">
        <f t="shared" si="11"/>
        <v>0.1656</v>
      </c>
    </row>
    <row r="169" spans="1:13" x14ac:dyDescent="0.35">
      <c r="A169" t="s">
        <v>25</v>
      </c>
      <c r="B169" t="s">
        <v>26</v>
      </c>
      <c r="C169" t="s">
        <v>27</v>
      </c>
      <c r="D169" t="s">
        <v>15</v>
      </c>
      <c r="E169" t="s">
        <v>280</v>
      </c>
      <c r="F169" t="s">
        <v>24</v>
      </c>
      <c r="G169">
        <v>6</v>
      </c>
      <c r="H169">
        <v>2</v>
      </c>
      <c r="I169">
        <v>36</v>
      </c>
      <c r="J169">
        <f t="shared" si="13"/>
        <v>5.3999999999999995</v>
      </c>
      <c r="K169">
        <f>INDEX(Tabulka1[],MATCH(Osvětlení!E169,Tabulka1[Skupina],0),2)</f>
        <v>360</v>
      </c>
      <c r="M169" s="11">
        <f t="shared" si="11"/>
        <v>0.49679999999999996</v>
      </c>
    </row>
    <row r="170" spans="1:13" x14ac:dyDescent="0.35">
      <c r="A170" t="s">
        <v>25</v>
      </c>
      <c r="B170" t="s">
        <v>26</v>
      </c>
      <c r="C170" t="s">
        <v>27</v>
      </c>
      <c r="D170" t="s">
        <v>13</v>
      </c>
      <c r="E170" t="s">
        <v>280</v>
      </c>
      <c r="F170" t="s">
        <v>24</v>
      </c>
      <c r="G170">
        <v>4</v>
      </c>
      <c r="H170">
        <v>2</v>
      </c>
      <c r="I170">
        <v>36</v>
      </c>
      <c r="J170">
        <f t="shared" si="13"/>
        <v>5.3999999999999995</v>
      </c>
      <c r="K170">
        <f>INDEX(Tabulka1[],MATCH(Osvětlení!E170,Tabulka1[Skupina],0),2)</f>
        <v>360</v>
      </c>
      <c r="M170" s="11">
        <f t="shared" si="11"/>
        <v>0.33119999999999999</v>
      </c>
    </row>
    <row r="171" spans="1:13" x14ac:dyDescent="0.35">
      <c r="A171" t="s">
        <v>25</v>
      </c>
      <c r="B171" t="s">
        <v>274</v>
      </c>
      <c r="C171" t="s">
        <v>27</v>
      </c>
      <c r="E171" t="s">
        <v>36</v>
      </c>
      <c r="F171" t="s">
        <v>24</v>
      </c>
      <c r="G171">
        <v>46</v>
      </c>
      <c r="H171">
        <v>4</v>
      </c>
      <c r="I171">
        <v>18</v>
      </c>
      <c r="J171">
        <f t="shared" si="13"/>
        <v>2.6999999999999997</v>
      </c>
      <c r="K171">
        <f>INDEX(Tabulka1[],MATCH(Osvětlení!E171,Tabulka1[Skupina],0),2)</f>
        <v>2000</v>
      </c>
      <c r="M171" s="11">
        <f t="shared" si="11"/>
        <v>3.8087999999999997</v>
      </c>
    </row>
    <row r="172" spans="1:13" x14ac:dyDescent="0.35">
      <c r="A172" t="s">
        <v>25</v>
      </c>
      <c r="B172" t="s">
        <v>274</v>
      </c>
      <c r="C172" t="s">
        <v>27</v>
      </c>
      <c r="E172" t="s">
        <v>280</v>
      </c>
      <c r="F172" t="s">
        <v>24</v>
      </c>
      <c r="G172">
        <v>7</v>
      </c>
      <c r="H172">
        <v>4</v>
      </c>
      <c r="I172">
        <v>18</v>
      </c>
      <c r="J172">
        <f t="shared" si="13"/>
        <v>2.6999999999999997</v>
      </c>
      <c r="K172">
        <f>INDEX(Tabulka1[],MATCH(Osvětlení!E172,Tabulka1[Skupina],0),2)</f>
        <v>360</v>
      </c>
      <c r="M172" s="11">
        <f t="shared" si="11"/>
        <v>0.5796</v>
      </c>
    </row>
    <row r="173" spans="1:13" x14ac:dyDescent="0.35">
      <c r="A173" t="s">
        <v>25</v>
      </c>
      <c r="B173" t="s">
        <v>87</v>
      </c>
      <c r="C173" t="s">
        <v>68</v>
      </c>
      <c r="D173" t="s">
        <v>89</v>
      </c>
      <c r="E173" t="s">
        <v>36</v>
      </c>
      <c r="F173" t="s">
        <v>24</v>
      </c>
      <c r="G173">
        <v>12</v>
      </c>
      <c r="H173">
        <v>2</v>
      </c>
      <c r="I173">
        <v>36</v>
      </c>
      <c r="J173">
        <f t="shared" si="13"/>
        <v>5.3999999999999995</v>
      </c>
      <c r="K173">
        <f>INDEX(Tabulka1[],MATCH(Osvětlení!E173,Tabulka1[Skupina],0),2)</f>
        <v>2000</v>
      </c>
      <c r="M173" s="11">
        <f t="shared" si="11"/>
        <v>0.99359999999999993</v>
      </c>
    </row>
    <row r="174" spans="1:13" x14ac:dyDescent="0.35">
      <c r="A174" t="s">
        <v>25</v>
      </c>
      <c r="B174" t="s">
        <v>87</v>
      </c>
      <c r="C174" t="s">
        <v>68</v>
      </c>
      <c r="D174" t="s">
        <v>89</v>
      </c>
      <c r="E174" t="s">
        <v>36</v>
      </c>
      <c r="F174" t="s">
        <v>24</v>
      </c>
      <c r="G174">
        <v>11</v>
      </c>
      <c r="H174">
        <v>4</v>
      </c>
      <c r="I174">
        <v>18</v>
      </c>
      <c r="J174">
        <f t="shared" si="13"/>
        <v>2.6999999999999997</v>
      </c>
      <c r="K174">
        <f>INDEX(Tabulka1[],MATCH(Osvětlení!E174,Tabulka1[Skupina],0),2)</f>
        <v>2000</v>
      </c>
      <c r="M174" s="11">
        <f t="shared" si="11"/>
        <v>0.91079999999999994</v>
      </c>
    </row>
    <row r="175" spans="1:13" x14ac:dyDescent="0.35">
      <c r="A175" t="s">
        <v>25</v>
      </c>
      <c r="B175" t="s">
        <v>87</v>
      </c>
      <c r="C175" t="s">
        <v>68</v>
      </c>
      <c r="D175" t="s">
        <v>89</v>
      </c>
      <c r="E175" t="s">
        <v>36</v>
      </c>
      <c r="F175" t="s">
        <v>24</v>
      </c>
      <c r="G175">
        <v>2</v>
      </c>
      <c r="H175">
        <v>1</v>
      </c>
      <c r="I175">
        <v>18</v>
      </c>
      <c r="J175">
        <f t="shared" si="13"/>
        <v>2.6999999999999997</v>
      </c>
      <c r="K175">
        <f>INDEX(Tabulka1[],MATCH(Osvětlení!E175,Tabulka1[Skupina],0),2)</f>
        <v>2000</v>
      </c>
      <c r="M175" s="11">
        <f t="shared" si="11"/>
        <v>4.1399999999999999E-2</v>
      </c>
    </row>
    <row r="176" spans="1:13" x14ac:dyDescent="0.35">
      <c r="A176" t="s">
        <v>25</v>
      </c>
      <c r="B176" t="s">
        <v>87</v>
      </c>
      <c r="C176" t="s">
        <v>68</v>
      </c>
      <c r="D176" t="s">
        <v>89</v>
      </c>
      <c r="E176" t="s">
        <v>36</v>
      </c>
      <c r="F176" t="s">
        <v>24</v>
      </c>
      <c r="G176">
        <v>7</v>
      </c>
      <c r="H176">
        <v>2</v>
      </c>
      <c r="I176">
        <v>15</v>
      </c>
      <c r="J176">
        <f t="shared" si="13"/>
        <v>2.25</v>
      </c>
      <c r="K176">
        <f>INDEX(Tabulka1[],MATCH(Osvětlení!E176,Tabulka1[Skupina],0),2)</f>
        <v>2000</v>
      </c>
      <c r="M176" s="11">
        <f t="shared" si="11"/>
        <v>0.24149999999999999</v>
      </c>
    </row>
    <row r="177" spans="1:13" x14ac:dyDescent="0.35">
      <c r="A177" t="s">
        <v>25</v>
      </c>
      <c r="B177" t="s">
        <v>87</v>
      </c>
      <c r="C177" t="s">
        <v>68</v>
      </c>
      <c r="D177" t="s">
        <v>89</v>
      </c>
      <c r="E177" t="s">
        <v>36</v>
      </c>
      <c r="F177" t="s">
        <v>24</v>
      </c>
      <c r="G177">
        <v>5</v>
      </c>
      <c r="H177">
        <v>1</v>
      </c>
      <c r="I177">
        <v>11</v>
      </c>
      <c r="J177">
        <f t="shared" si="13"/>
        <v>1.65</v>
      </c>
      <c r="K177">
        <f>INDEX(Tabulka1[],MATCH(Osvětlení!E177,Tabulka1[Skupina],0),2)</f>
        <v>2000</v>
      </c>
      <c r="M177" s="11">
        <f t="shared" si="11"/>
        <v>6.3250000000000001E-2</v>
      </c>
    </row>
    <row r="178" spans="1:13" x14ac:dyDescent="0.35">
      <c r="A178" t="s">
        <v>25</v>
      </c>
      <c r="B178" t="s">
        <v>87</v>
      </c>
      <c r="C178" t="s">
        <v>68</v>
      </c>
      <c r="D178" t="s">
        <v>89</v>
      </c>
      <c r="E178" t="s">
        <v>36</v>
      </c>
      <c r="F178" t="s">
        <v>24</v>
      </c>
      <c r="G178">
        <v>4</v>
      </c>
      <c r="H178">
        <v>1</v>
      </c>
      <c r="I178">
        <v>18</v>
      </c>
      <c r="J178">
        <f t="shared" si="13"/>
        <v>2.6999999999999997</v>
      </c>
      <c r="K178">
        <f>INDEX(Tabulka1[],MATCH(Osvětlení!E178,Tabulka1[Skupina],0),2)</f>
        <v>2000</v>
      </c>
      <c r="M178" s="11">
        <f t="shared" si="11"/>
        <v>8.2799999999999999E-2</v>
      </c>
    </row>
    <row r="179" spans="1:13" x14ac:dyDescent="0.35">
      <c r="A179" t="s">
        <v>25</v>
      </c>
      <c r="B179" t="s">
        <v>87</v>
      </c>
      <c r="C179" t="s">
        <v>68</v>
      </c>
      <c r="D179" t="s">
        <v>89</v>
      </c>
      <c r="E179" t="s">
        <v>36</v>
      </c>
      <c r="F179" t="s">
        <v>24</v>
      </c>
      <c r="G179">
        <v>1</v>
      </c>
      <c r="H179">
        <v>2</v>
      </c>
      <c r="I179">
        <v>18</v>
      </c>
      <c r="J179">
        <f t="shared" si="13"/>
        <v>2.6999999999999997</v>
      </c>
      <c r="K179">
        <f>INDEX(Tabulka1[],MATCH(Osvětlení!E179,Tabulka1[Skupina],0),2)</f>
        <v>2000</v>
      </c>
      <c r="M179" s="11">
        <f t="shared" si="11"/>
        <v>4.1399999999999999E-2</v>
      </c>
    </row>
    <row r="180" spans="1:13" x14ac:dyDescent="0.35">
      <c r="A180" t="s">
        <v>25</v>
      </c>
      <c r="B180" t="s">
        <v>87</v>
      </c>
      <c r="C180" t="s">
        <v>68</v>
      </c>
      <c r="D180" t="s">
        <v>90</v>
      </c>
      <c r="E180" t="s">
        <v>36</v>
      </c>
      <c r="F180" t="s">
        <v>24</v>
      </c>
      <c r="G180">
        <v>21</v>
      </c>
      <c r="H180">
        <v>2</v>
      </c>
      <c r="I180">
        <v>36</v>
      </c>
      <c r="J180">
        <f t="shared" si="13"/>
        <v>5.3999999999999995</v>
      </c>
      <c r="K180">
        <f>INDEX(Tabulka1[],MATCH(Osvětlení!E180,Tabulka1[Skupina],0),2)</f>
        <v>2000</v>
      </c>
      <c r="M180" s="11">
        <f t="shared" si="11"/>
        <v>1.7387999999999999</v>
      </c>
    </row>
    <row r="181" spans="1:13" x14ac:dyDescent="0.35">
      <c r="A181" t="s">
        <v>25</v>
      </c>
      <c r="B181" t="s">
        <v>87</v>
      </c>
      <c r="C181" t="s">
        <v>68</v>
      </c>
      <c r="D181" t="s">
        <v>90</v>
      </c>
      <c r="E181" t="s">
        <v>36</v>
      </c>
      <c r="F181" t="s">
        <v>24</v>
      </c>
      <c r="G181">
        <v>3</v>
      </c>
      <c r="H181">
        <v>1</v>
      </c>
      <c r="I181">
        <v>18</v>
      </c>
      <c r="J181">
        <f t="shared" si="13"/>
        <v>2.6999999999999997</v>
      </c>
      <c r="K181">
        <f>INDEX(Tabulka1[],MATCH(Osvětlení!E181,Tabulka1[Skupina],0),2)</f>
        <v>2000</v>
      </c>
      <c r="M181" s="11">
        <f t="shared" si="11"/>
        <v>6.2099999999999995E-2</v>
      </c>
    </row>
    <row r="182" spans="1:13" x14ac:dyDescent="0.35">
      <c r="A182" t="s">
        <v>25</v>
      </c>
      <c r="B182" t="s">
        <v>87</v>
      </c>
      <c r="C182" t="s">
        <v>68</v>
      </c>
      <c r="D182" t="s">
        <v>90</v>
      </c>
      <c r="E182" t="s">
        <v>36</v>
      </c>
      <c r="F182" t="s">
        <v>24</v>
      </c>
      <c r="G182">
        <v>5</v>
      </c>
      <c r="H182">
        <v>1</v>
      </c>
      <c r="I182">
        <v>11</v>
      </c>
      <c r="J182">
        <f t="shared" si="13"/>
        <v>1.65</v>
      </c>
      <c r="K182">
        <f>INDEX(Tabulka1[],MATCH(Osvětlení!E182,Tabulka1[Skupina],0),2)</f>
        <v>2000</v>
      </c>
      <c r="M182" s="11">
        <f t="shared" si="11"/>
        <v>6.3250000000000001E-2</v>
      </c>
    </row>
    <row r="183" spans="1:13" x14ac:dyDescent="0.35">
      <c r="A183" t="s">
        <v>25</v>
      </c>
      <c r="B183" t="s">
        <v>87</v>
      </c>
      <c r="C183" t="s">
        <v>68</v>
      </c>
      <c r="D183" t="s">
        <v>90</v>
      </c>
      <c r="E183" t="s">
        <v>36</v>
      </c>
      <c r="F183" t="s">
        <v>24</v>
      </c>
      <c r="G183">
        <v>3</v>
      </c>
      <c r="H183">
        <v>2</v>
      </c>
      <c r="I183">
        <v>15</v>
      </c>
      <c r="J183">
        <f t="shared" si="13"/>
        <v>2.25</v>
      </c>
      <c r="K183">
        <f>INDEX(Tabulka1[],MATCH(Osvětlení!E183,Tabulka1[Skupina],0),2)</f>
        <v>2000</v>
      </c>
      <c r="M183" s="11">
        <f t="shared" si="11"/>
        <v>0.10350000000000001</v>
      </c>
    </row>
    <row r="184" spans="1:13" x14ac:dyDescent="0.35">
      <c r="A184" t="s">
        <v>25</v>
      </c>
      <c r="B184" t="s">
        <v>87</v>
      </c>
      <c r="C184" t="s">
        <v>68</v>
      </c>
      <c r="D184" t="s">
        <v>90</v>
      </c>
      <c r="E184" t="s">
        <v>36</v>
      </c>
      <c r="F184" t="s">
        <v>24</v>
      </c>
      <c r="G184">
        <v>3</v>
      </c>
      <c r="H184">
        <v>1</v>
      </c>
      <c r="I184">
        <v>18</v>
      </c>
      <c r="J184">
        <f t="shared" si="13"/>
        <v>2.6999999999999997</v>
      </c>
      <c r="K184">
        <f>INDEX(Tabulka1[],MATCH(Osvětlení!E184,Tabulka1[Skupina],0),2)</f>
        <v>2000</v>
      </c>
      <c r="M184" s="11">
        <f t="shared" si="11"/>
        <v>6.2099999999999995E-2</v>
      </c>
    </row>
    <row r="185" spans="1:13" x14ac:dyDescent="0.35">
      <c r="A185" t="s">
        <v>25</v>
      </c>
      <c r="B185" t="s">
        <v>87</v>
      </c>
      <c r="C185" t="s">
        <v>68</v>
      </c>
      <c r="D185" t="s">
        <v>90</v>
      </c>
      <c r="E185" t="s">
        <v>36</v>
      </c>
      <c r="F185" t="s">
        <v>24</v>
      </c>
      <c r="G185">
        <v>5</v>
      </c>
      <c r="H185">
        <v>4</v>
      </c>
      <c r="I185">
        <v>18</v>
      </c>
      <c r="J185">
        <f t="shared" si="13"/>
        <v>2.6999999999999997</v>
      </c>
      <c r="K185">
        <f>INDEX(Tabulka1[],MATCH(Osvětlení!E185,Tabulka1[Skupina],0),2)</f>
        <v>2000</v>
      </c>
      <c r="M185" s="11">
        <f t="shared" si="11"/>
        <v>0.41400000000000003</v>
      </c>
    </row>
    <row r="186" spans="1:13" x14ac:dyDescent="0.35">
      <c r="A186" t="s">
        <v>25</v>
      </c>
      <c r="B186" t="s">
        <v>87</v>
      </c>
      <c r="C186" t="s">
        <v>68</v>
      </c>
      <c r="D186" t="s">
        <v>91</v>
      </c>
      <c r="E186" t="s">
        <v>278</v>
      </c>
      <c r="F186" t="s">
        <v>24</v>
      </c>
      <c r="G186">
        <v>18</v>
      </c>
      <c r="H186">
        <v>2</v>
      </c>
      <c r="I186">
        <v>36</v>
      </c>
      <c r="J186">
        <f t="shared" si="13"/>
        <v>5.3999999999999995</v>
      </c>
      <c r="K186">
        <f>INDEX(Tabulka1[],MATCH(Osvětlení!E186,Tabulka1[Skupina],0),2)</f>
        <v>3200</v>
      </c>
      <c r="M186" s="11">
        <f t="shared" si="11"/>
        <v>1.4903999999999999</v>
      </c>
    </row>
    <row r="187" spans="1:13" x14ac:dyDescent="0.35">
      <c r="A187" t="s">
        <v>25</v>
      </c>
      <c r="B187" t="s">
        <v>87</v>
      </c>
      <c r="C187" t="s">
        <v>68</v>
      </c>
      <c r="D187" t="s">
        <v>92</v>
      </c>
      <c r="E187" t="s">
        <v>282</v>
      </c>
      <c r="F187" t="s">
        <v>24</v>
      </c>
      <c r="G187">
        <v>3</v>
      </c>
      <c r="H187">
        <v>2</v>
      </c>
      <c r="I187">
        <v>36</v>
      </c>
      <c r="J187">
        <f t="shared" si="13"/>
        <v>5.3999999999999995</v>
      </c>
      <c r="K187">
        <f>INDEX(Tabulka1[],MATCH(Osvětlení!E187,Tabulka1[Skupina],0),2)</f>
        <v>730</v>
      </c>
      <c r="M187" s="11">
        <f t="shared" si="11"/>
        <v>0.24839999999999998</v>
      </c>
    </row>
    <row r="188" spans="1:13" x14ac:dyDescent="0.35">
      <c r="A188" t="s">
        <v>25</v>
      </c>
      <c r="B188" t="s">
        <v>87</v>
      </c>
      <c r="C188" t="s">
        <v>68</v>
      </c>
      <c r="D188" t="s">
        <v>92</v>
      </c>
      <c r="E188" t="s">
        <v>282</v>
      </c>
      <c r="F188" t="s">
        <v>24</v>
      </c>
      <c r="G188">
        <v>2</v>
      </c>
      <c r="H188">
        <v>1</v>
      </c>
      <c r="I188">
        <v>18</v>
      </c>
      <c r="J188">
        <f t="shared" si="13"/>
        <v>2.6999999999999997</v>
      </c>
      <c r="K188">
        <f>INDEX(Tabulka1[],MATCH(Osvětlení!E188,Tabulka1[Skupina],0),2)</f>
        <v>730</v>
      </c>
      <c r="M188" s="11">
        <f t="shared" si="11"/>
        <v>4.1399999999999999E-2</v>
      </c>
    </row>
    <row r="189" spans="1:13" x14ac:dyDescent="0.35">
      <c r="A189" t="s">
        <v>25</v>
      </c>
      <c r="B189" t="s">
        <v>87</v>
      </c>
      <c r="C189" t="s">
        <v>68</v>
      </c>
      <c r="D189" t="s">
        <v>92</v>
      </c>
      <c r="E189" t="s">
        <v>282</v>
      </c>
      <c r="F189" t="s">
        <v>24</v>
      </c>
      <c r="G189">
        <v>1</v>
      </c>
      <c r="H189">
        <v>1</v>
      </c>
      <c r="I189">
        <v>11</v>
      </c>
      <c r="J189">
        <f t="shared" si="13"/>
        <v>1.65</v>
      </c>
      <c r="K189">
        <f>INDEX(Tabulka1[],MATCH(Osvětlení!E189,Tabulka1[Skupina],0),2)</f>
        <v>730</v>
      </c>
      <c r="M189" s="11">
        <f t="shared" si="11"/>
        <v>1.265E-2</v>
      </c>
    </row>
    <row r="190" spans="1:13" x14ac:dyDescent="0.35">
      <c r="A190" t="s">
        <v>25</v>
      </c>
      <c r="B190" t="s">
        <v>87</v>
      </c>
      <c r="C190" t="s">
        <v>68</v>
      </c>
      <c r="D190" t="s">
        <v>93</v>
      </c>
      <c r="E190" t="s">
        <v>282</v>
      </c>
      <c r="F190" t="s">
        <v>24</v>
      </c>
      <c r="G190">
        <v>1</v>
      </c>
      <c r="H190">
        <v>2</v>
      </c>
      <c r="I190">
        <v>15</v>
      </c>
      <c r="J190">
        <f t="shared" si="13"/>
        <v>2.25</v>
      </c>
      <c r="K190">
        <f>INDEX(Tabulka1[],MATCH(Osvětlení!E190,Tabulka1[Skupina],0),2)</f>
        <v>730</v>
      </c>
      <c r="M190" s="11">
        <f t="shared" si="11"/>
        <v>3.4500000000000003E-2</v>
      </c>
    </row>
    <row r="191" spans="1:13" x14ac:dyDescent="0.35">
      <c r="A191" t="s">
        <v>25</v>
      </c>
      <c r="B191" t="s">
        <v>87</v>
      </c>
      <c r="C191" t="s">
        <v>68</v>
      </c>
      <c r="D191" t="s">
        <v>93</v>
      </c>
      <c r="E191" t="s">
        <v>282</v>
      </c>
      <c r="F191" t="s">
        <v>24</v>
      </c>
      <c r="G191">
        <v>1</v>
      </c>
      <c r="H191">
        <v>1</v>
      </c>
      <c r="I191">
        <v>18</v>
      </c>
      <c r="J191">
        <f t="shared" si="13"/>
        <v>2.6999999999999997</v>
      </c>
      <c r="K191">
        <f>INDEX(Tabulka1[],MATCH(Osvětlení!E191,Tabulka1[Skupina],0),2)</f>
        <v>730</v>
      </c>
      <c r="M191" s="11">
        <f t="shared" si="11"/>
        <v>2.07E-2</v>
      </c>
    </row>
    <row r="192" spans="1:13" x14ac:dyDescent="0.35">
      <c r="A192" t="s">
        <v>25</v>
      </c>
      <c r="B192" t="s">
        <v>87</v>
      </c>
      <c r="C192" t="s">
        <v>68</v>
      </c>
      <c r="D192" t="s">
        <v>93</v>
      </c>
      <c r="E192" t="s">
        <v>282</v>
      </c>
      <c r="F192" t="s">
        <v>24</v>
      </c>
      <c r="G192">
        <v>1</v>
      </c>
      <c r="H192">
        <v>1</v>
      </c>
      <c r="I192">
        <v>11</v>
      </c>
      <c r="J192">
        <f t="shared" si="13"/>
        <v>1.65</v>
      </c>
      <c r="K192">
        <f>INDEX(Tabulka1[],MATCH(Osvětlení!E192,Tabulka1[Skupina],0),2)</f>
        <v>730</v>
      </c>
      <c r="M192" s="11">
        <f t="shared" si="11"/>
        <v>1.265E-2</v>
      </c>
    </row>
    <row r="193" spans="1:13" x14ac:dyDescent="0.35">
      <c r="A193" t="s">
        <v>25</v>
      </c>
      <c r="B193" t="s">
        <v>87</v>
      </c>
      <c r="C193" t="s">
        <v>68</v>
      </c>
      <c r="D193" t="s">
        <v>94</v>
      </c>
      <c r="E193" t="s">
        <v>15</v>
      </c>
      <c r="F193" t="s">
        <v>24</v>
      </c>
      <c r="G193">
        <v>2</v>
      </c>
      <c r="H193">
        <v>2</v>
      </c>
      <c r="I193">
        <v>36</v>
      </c>
      <c r="J193">
        <f t="shared" si="13"/>
        <v>5.3999999999999995</v>
      </c>
      <c r="K193">
        <f>INDEX(Tabulka1[],MATCH(Osvětlení!E193,Tabulka1[Skupina],0),2)</f>
        <v>1800</v>
      </c>
      <c r="M193" s="11">
        <f t="shared" si="11"/>
        <v>0.1656</v>
      </c>
    </row>
    <row r="194" spans="1:13" x14ac:dyDescent="0.35">
      <c r="A194" t="s">
        <v>25</v>
      </c>
      <c r="B194" t="s">
        <v>87</v>
      </c>
      <c r="C194" t="s">
        <v>68</v>
      </c>
      <c r="D194" t="s">
        <v>94</v>
      </c>
      <c r="E194" t="s">
        <v>15</v>
      </c>
      <c r="F194" t="s">
        <v>24</v>
      </c>
      <c r="G194">
        <v>1</v>
      </c>
      <c r="H194">
        <v>1</v>
      </c>
      <c r="I194">
        <v>11</v>
      </c>
      <c r="J194">
        <f t="shared" si="13"/>
        <v>1.65</v>
      </c>
      <c r="K194">
        <f>INDEX(Tabulka1[],MATCH(Osvětlení!E194,Tabulka1[Skupina],0),2)</f>
        <v>1800</v>
      </c>
      <c r="M194" s="11">
        <f t="shared" si="11"/>
        <v>1.265E-2</v>
      </c>
    </row>
    <row r="195" spans="1:13" x14ac:dyDescent="0.35">
      <c r="A195" t="s">
        <v>25</v>
      </c>
      <c r="B195" t="s">
        <v>87</v>
      </c>
      <c r="C195" t="s">
        <v>68</v>
      </c>
      <c r="D195" t="s">
        <v>95</v>
      </c>
      <c r="E195" t="s">
        <v>282</v>
      </c>
      <c r="F195" t="s">
        <v>24</v>
      </c>
      <c r="G195">
        <v>2</v>
      </c>
      <c r="H195">
        <v>2</v>
      </c>
      <c r="I195">
        <v>36</v>
      </c>
      <c r="J195">
        <f t="shared" si="13"/>
        <v>5.3999999999999995</v>
      </c>
      <c r="K195">
        <f>INDEX(Tabulka1[],MATCH(Osvětlení!E195,Tabulka1[Skupina],0),2)</f>
        <v>730</v>
      </c>
      <c r="M195" s="11">
        <f t="shared" si="11"/>
        <v>0.1656</v>
      </c>
    </row>
    <row r="196" spans="1:13" x14ac:dyDescent="0.35">
      <c r="A196" t="s">
        <v>25</v>
      </c>
      <c r="B196" t="s">
        <v>87</v>
      </c>
      <c r="C196" t="s">
        <v>68</v>
      </c>
      <c r="D196" t="s">
        <v>96</v>
      </c>
      <c r="E196" t="s">
        <v>282</v>
      </c>
      <c r="F196" t="s">
        <v>24</v>
      </c>
      <c r="G196">
        <v>2</v>
      </c>
      <c r="H196">
        <v>4</v>
      </c>
      <c r="I196">
        <v>18</v>
      </c>
      <c r="J196">
        <f t="shared" si="13"/>
        <v>2.6999999999999997</v>
      </c>
      <c r="K196">
        <f>INDEX(Tabulka1[],MATCH(Osvětlení!E196,Tabulka1[Skupina],0),2)</f>
        <v>730</v>
      </c>
      <c r="M196" s="11">
        <f t="shared" ref="M196:M259" si="14">G196*H196*(I196+J196)*0.001</f>
        <v>0.1656</v>
      </c>
    </row>
    <row r="197" spans="1:13" x14ac:dyDescent="0.35">
      <c r="A197" t="s">
        <v>25</v>
      </c>
      <c r="B197" t="s">
        <v>87</v>
      </c>
      <c r="C197" t="s">
        <v>68</v>
      </c>
      <c r="D197" t="s">
        <v>97</v>
      </c>
      <c r="E197" t="s">
        <v>278</v>
      </c>
      <c r="F197" t="s">
        <v>24</v>
      </c>
      <c r="G197">
        <v>2</v>
      </c>
      <c r="H197">
        <v>4</v>
      </c>
      <c r="I197">
        <v>18</v>
      </c>
      <c r="J197">
        <f t="shared" si="13"/>
        <v>2.6999999999999997</v>
      </c>
      <c r="K197">
        <f>INDEX(Tabulka1[],MATCH(Osvětlení!E197,Tabulka1[Skupina],0),2)</f>
        <v>3200</v>
      </c>
      <c r="M197" s="11">
        <f t="shared" si="14"/>
        <v>0.1656</v>
      </c>
    </row>
    <row r="198" spans="1:13" x14ac:dyDescent="0.35">
      <c r="A198" t="s">
        <v>25</v>
      </c>
      <c r="B198" t="s">
        <v>87</v>
      </c>
      <c r="C198" t="s">
        <v>68</v>
      </c>
      <c r="D198" t="s">
        <v>98</v>
      </c>
      <c r="E198" t="s">
        <v>15</v>
      </c>
      <c r="F198" t="s">
        <v>24</v>
      </c>
      <c r="G198">
        <v>3</v>
      </c>
      <c r="H198">
        <v>2</v>
      </c>
      <c r="I198">
        <v>36</v>
      </c>
      <c r="J198">
        <f t="shared" si="13"/>
        <v>5.3999999999999995</v>
      </c>
      <c r="K198">
        <f>INDEX(Tabulka1[],MATCH(Osvětlení!E198,Tabulka1[Skupina],0),2)</f>
        <v>1800</v>
      </c>
      <c r="M198" s="11">
        <f t="shared" si="14"/>
        <v>0.24839999999999998</v>
      </c>
    </row>
    <row r="199" spans="1:13" x14ac:dyDescent="0.35">
      <c r="A199" t="s">
        <v>25</v>
      </c>
      <c r="B199" t="s">
        <v>87</v>
      </c>
      <c r="C199" t="s">
        <v>68</v>
      </c>
      <c r="D199" t="s">
        <v>98</v>
      </c>
      <c r="E199" t="s">
        <v>15</v>
      </c>
      <c r="F199" t="s">
        <v>24</v>
      </c>
      <c r="G199">
        <v>1</v>
      </c>
      <c r="H199">
        <v>1</v>
      </c>
      <c r="I199">
        <v>11</v>
      </c>
      <c r="J199">
        <f t="shared" si="13"/>
        <v>1.65</v>
      </c>
      <c r="K199">
        <f>INDEX(Tabulka1[],MATCH(Osvětlení!E199,Tabulka1[Skupina],0),2)</f>
        <v>1800</v>
      </c>
      <c r="M199" s="11">
        <f t="shared" si="14"/>
        <v>1.265E-2</v>
      </c>
    </row>
    <row r="200" spans="1:13" x14ac:dyDescent="0.35">
      <c r="A200" t="s">
        <v>133</v>
      </c>
      <c r="B200" t="s">
        <v>134</v>
      </c>
      <c r="C200" t="s">
        <v>23</v>
      </c>
      <c r="D200" t="s">
        <v>7</v>
      </c>
      <c r="E200" t="s">
        <v>278</v>
      </c>
      <c r="F200" t="s">
        <v>24</v>
      </c>
      <c r="G200">
        <v>11</v>
      </c>
      <c r="H200">
        <v>2</v>
      </c>
      <c r="I200">
        <v>36</v>
      </c>
      <c r="J200">
        <f t="shared" si="13"/>
        <v>5.3999999999999995</v>
      </c>
      <c r="K200">
        <f>INDEX(Tabulka1[],MATCH(Osvětlení!E200,Tabulka1[Skupina],0),2)</f>
        <v>3200</v>
      </c>
      <c r="M200" s="11">
        <f t="shared" si="14"/>
        <v>0.91079999999999994</v>
      </c>
    </row>
    <row r="201" spans="1:13" x14ac:dyDescent="0.35">
      <c r="A201" t="s">
        <v>133</v>
      </c>
      <c r="B201" t="s">
        <v>134</v>
      </c>
      <c r="C201" t="s">
        <v>23</v>
      </c>
      <c r="D201" t="s">
        <v>141</v>
      </c>
      <c r="E201" t="s">
        <v>15</v>
      </c>
      <c r="F201" t="s">
        <v>24</v>
      </c>
      <c r="G201">
        <v>14</v>
      </c>
      <c r="H201">
        <v>2</v>
      </c>
      <c r="I201">
        <v>36</v>
      </c>
      <c r="J201">
        <f t="shared" si="13"/>
        <v>5.3999999999999995</v>
      </c>
      <c r="K201">
        <f>INDEX(Tabulka1[],MATCH(Osvětlení!E201,Tabulka1[Skupina],0),2)</f>
        <v>1800</v>
      </c>
      <c r="M201" s="11">
        <f t="shared" si="14"/>
        <v>1.1592</v>
      </c>
    </row>
    <row r="202" spans="1:13" x14ac:dyDescent="0.35">
      <c r="A202" t="s">
        <v>133</v>
      </c>
      <c r="B202" t="s">
        <v>134</v>
      </c>
      <c r="C202" t="s">
        <v>23</v>
      </c>
      <c r="D202" t="s">
        <v>141</v>
      </c>
      <c r="E202" t="s">
        <v>15</v>
      </c>
      <c r="F202" t="s">
        <v>50</v>
      </c>
      <c r="G202">
        <v>3</v>
      </c>
      <c r="H202">
        <v>1</v>
      </c>
      <c r="I202">
        <v>36</v>
      </c>
      <c r="K202">
        <f>INDEX(Tabulka1[],MATCH(Osvětlení!E202,Tabulka1[Skupina],0),2)</f>
        <v>1800</v>
      </c>
      <c r="M202" s="11">
        <f t="shared" si="14"/>
        <v>0.108</v>
      </c>
    </row>
    <row r="203" spans="1:13" x14ac:dyDescent="0.35">
      <c r="A203" t="s">
        <v>133</v>
      </c>
      <c r="B203" t="s">
        <v>134</v>
      </c>
      <c r="C203" t="s">
        <v>23</v>
      </c>
      <c r="D203" t="s">
        <v>142</v>
      </c>
      <c r="E203" t="s">
        <v>15</v>
      </c>
      <c r="F203" t="s">
        <v>24</v>
      </c>
      <c r="G203">
        <v>1</v>
      </c>
      <c r="H203">
        <v>2</v>
      </c>
      <c r="I203">
        <v>36</v>
      </c>
      <c r="J203">
        <f>I203*$J$1</f>
        <v>5.3999999999999995</v>
      </c>
      <c r="K203">
        <f>INDEX(Tabulka1[],MATCH(Osvětlení!E203,Tabulka1[Skupina],0),2)</f>
        <v>1800</v>
      </c>
      <c r="M203" s="11">
        <f t="shared" si="14"/>
        <v>8.2799999999999999E-2</v>
      </c>
    </row>
    <row r="204" spans="1:13" x14ac:dyDescent="0.35">
      <c r="A204" t="s">
        <v>133</v>
      </c>
      <c r="B204" t="s">
        <v>134</v>
      </c>
      <c r="C204" t="s">
        <v>23</v>
      </c>
      <c r="D204" t="s">
        <v>142</v>
      </c>
      <c r="E204" t="s">
        <v>15</v>
      </c>
      <c r="F204" t="s">
        <v>38</v>
      </c>
      <c r="G204">
        <v>1</v>
      </c>
      <c r="H204">
        <v>1</v>
      </c>
      <c r="I204">
        <v>60</v>
      </c>
      <c r="K204">
        <f>INDEX(Tabulka1[],MATCH(Osvětlení!E204,Tabulka1[Skupina],0),2)</f>
        <v>1800</v>
      </c>
      <c r="M204" s="11">
        <f t="shared" si="14"/>
        <v>0.06</v>
      </c>
    </row>
    <row r="205" spans="1:13" x14ac:dyDescent="0.35">
      <c r="A205" t="s">
        <v>133</v>
      </c>
      <c r="B205" t="s">
        <v>134</v>
      </c>
      <c r="C205" t="s">
        <v>23</v>
      </c>
      <c r="D205" t="s">
        <v>142</v>
      </c>
      <c r="E205" t="s">
        <v>15</v>
      </c>
      <c r="F205" t="s">
        <v>50</v>
      </c>
      <c r="G205">
        <v>1</v>
      </c>
      <c r="H205">
        <v>1</v>
      </c>
      <c r="I205">
        <v>60</v>
      </c>
      <c r="K205">
        <f>INDEX(Tabulka1[],MATCH(Osvětlení!E205,Tabulka1[Skupina],0),2)</f>
        <v>1800</v>
      </c>
      <c r="M205" s="11">
        <f t="shared" si="14"/>
        <v>0.06</v>
      </c>
    </row>
    <row r="206" spans="1:13" x14ac:dyDescent="0.35">
      <c r="A206" t="s">
        <v>133</v>
      </c>
      <c r="B206" t="s">
        <v>134</v>
      </c>
      <c r="C206" t="s">
        <v>23</v>
      </c>
      <c r="D206" t="s">
        <v>141</v>
      </c>
      <c r="E206" t="s">
        <v>15</v>
      </c>
      <c r="F206" t="s">
        <v>38</v>
      </c>
      <c r="G206">
        <v>6</v>
      </c>
      <c r="H206">
        <v>1</v>
      </c>
      <c r="I206">
        <v>60</v>
      </c>
      <c r="K206">
        <f>INDEX(Tabulka1[],MATCH(Osvětlení!E206,Tabulka1[Skupina],0),2)</f>
        <v>1800</v>
      </c>
      <c r="M206" s="11">
        <f t="shared" si="14"/>
        <v>0.36</v>
      </c>
    </row>
    <row r="207" spans="1:13" x14ac:dyDescent="0.35">
      <c r="A207" t="s">
        <v>133</v>
      </c>
      <c r="B207" t="s">
        <v>134</v>
      </c>
      <c r="C207" t="s">
        <v>23</v>
      </c>
      <c r="D207" t="s">
        <v>41</v>
      </c>
      <c r="E207" t="s">
        <v>284</v>
      </c>
      <c r="F207" t="s">
        <v>24</v>
      </c>
      <c r="G207">
        <v>1</v>
      </c>
      <c r="H207">
        <v>2</v>
      </c>
      <c r="I207">
        <v>36</v>
      </c>
      <c r="J207">
        <f>I207*$J$1</f>
        <v>5.3999999999999995</v>
      </c>
      <c r="K207">
        <f>INDEX(Tabulka1[],MATCH(Osvětlení!E207,Tabulka1[Skupina],0),2)</f>
        <v>1100</v>
      </c>
      <c r="M207" s="11">
        <f t="shared" si="14"/>
        <v>8.2799999999999999E-2</v>
      </c>
    </row>
    <row r="208" spans="1:13" x14ac:dyDescent="0.35">
      <c r="A208" t="s">
        <v>133</v>
      </c>
      <c r="B208" t="s">
        <v>134</v>
      </c>
      <c r="C208" t="s">
        <v>23</v>
      </c>
      <c r="D208" t="s">
        <v>143</v>
      </c>
      <c r="E208" t="s">
        <v>36</v>
      </c>
      <c r="F208" t="s">
        <v>24</v>
      </c>
      <c r="G208">
        <v>1</v>
      </c>
      <c r="H208">
        <v>2</v>
      </c>
      <c r="I208">
        <v>36</v>
      </c>
      <c r="J208">
        <f>I208*$J$1</f>
        <v>5.3999999999999995</v>
      </c>
      <c r="K208">
        <f>INDEX(Tabulka1[],MATCH(Osvětlení!E208,Tabulka1[Skupina],0),2)</f>
        <v>2000</v>
      </c>
      <c r="M208" s="11">
        <f t="shared" si="14"/>
        <v>8.2799999999999999E-2</v>
      </c>
    </row>
    <row r="209" spans="1:13" x14ac:dyDescent="0.35">
      <c r="A209" t="s">
        <v>133</v>
      </c>
      <c r="B209" t="s">
        <v>134</v>
      </c>
      <c r="C209" t="s">
        <v>23</v>
      </c>
      <c r="D209" t="s">
        <v>144</v>
      </c>
      <c r="E209" t="s">
        <v>282</v>
      </c>
      <c r="F209" t="s">
        <v>38</v>
      </c>
      <c r="G209">
        <v>3</v>
      </c>
      <c r="H209">
        <v>1</v>
      </c>
      <c r="I209">
        <v>60</v>
      </c>
      <c r="K209">
        <f>INDEX(Tabulka1[],MATCH(Osvětlení!E209,Tabulka1[Skupina],0),2)</f>
        <v>730</v>
      </c>
      <c r="M209" s="11">
        <f t="shared" si="14"/>
        <v>0.18</v>
      </c>
    </row>
    <row r="210" spans="1:13" x14ac:dyDescent="0.35">
      <c r="A210" t="s">
        <v>133</v>
      </c>
      <c r="B210" t="s">
        <v>134</v>
      </c>
      <c r="C210" t="s">
        <v>23</v>
      </c>
      <c r="D210" t="s">
        <v>139</v>
      </c>
      <c r="E210" t="s">
        <v>36</v>
      </c>
      <c r="F210" t="s">
        <v>24</v>
      </c>
      <c r="G210">
        <v>2</v>
      </c>
      <c r="H210">
        <v>2</v>
      </c>
      <c r="I210">
        <v>36</v>
      </c>
      <c r="J210">
        <f>I210*$J$1</f>
        <v>5.3999999999999995</v>
      </c>
      <c r="K210">
        <f>INDEX(Tabulka1[],MATCH(Osvětlení!E210,Tabulka1[Skupina],0),2)</f>
        <v>2000</v>
      </c>
      <c r="M210" s="11">
        <f t="shared" si="14"/>
        <v>0.1656</v>
      </c>
    </row>
    <row r="211" spans="1:13" x14ac:dyDescent="0.35">
      <c r="A211" t="s">
        <v>133</v>
      </c>
      <c r="B211" t="s">
        <v>134</v>
      </c>
      <c r="C211" t="s">
        <v>23</v>
      </c>
      <c r="D211" t="s">
        <v>145</v>
      </c>
      <c r="E211" t="s">
        <v>10</v>
      </c>
      <c r="F211" t="s">
        <v>24</v>
      </c>
      <c r="G211">
        <v>2</v>
      </c>
      <c r="H211">
        <v>2</v>
      </c>
      <c r="I211">
        <v>36</v>
      </c>
      <c r="J211">
        <f>I211*$J$1</f>
        <v>5.3999999999999995</v>
      </c>
      <c r="K211">
        <f>INDEX(Tabulka1[],MATCH(Osvětlení!E211,Tabulka1[Skupina],0),2)</f>
        <v>360</v>
      </c>
      <c r="M211" s="11">
        <f t="shared" si="14"/>
        <v>0.1656</v>
      </c>
    </row>
    <row r="212" spans="1:13" x14ac:dyDescent="0.35">
      <c r="A212" t="s">
        <v>133</v>
      </c>
      <c r="B212" t="s">
        <v>134</v>
      </c>
      <c r="C212" t="s">
        <v>23</v>
      </c>
      <c r="D212" t="s">
        <v>145</v>
      </c>
      <c r="E212" t="s">
        <v>10</v>
      </c>
      <c r="F212" t="s">
        <v>38</v>
      </c>
      <c r="G212">
        <v>1</v>
      </c>
      <c r="H212">
        <v>1</v>
      </c>
      <c r="I212">
        <v>60</v>
      </c>
      <c r="K212">
        <f>INDEX(Tabulka1[],MATCH(Osvětlení!E212,Tabulka1[Skupina],0),2)</f>
        <v>360</v>
      </c>
      <c r="M212" s="11">
        <f t="shared" si="14"/>
        <v>0.06</v>
      </c>
    </row>
    <row r="213" spans="1:13" x14ac:dyDescent="0.35">
      <c r="A213" t="s">
        <v>133</v>
      </c>
      <c r="B213" t="s">
        <v>134</v>
      </c>
      <c r="C213" t="s">
        <v>23</v>
      </c>
      <c r="D213" t="s">
        <v>146</v>
      </c>
      <c r="E213" t="s">
        <v>36</v>
      </c>
      <c r="F213" t="s">
        <v>24</v>
      </c>
      <c r="G213">
        <v>1</v>
      </c>
      <c r="H213">
        <v>2</v>
      </c>
      <c r="I213">
        <v>36</v>
      </c>
      <c r="J213">
        <f>I213*$J$1</f>
        <v>5.3999999999999995</v>
      </c>
      <c r="K213">
        <f>INDEX(Tabulka1[],MATCH(Osvětlení!E213,Tabulka1[Skupina],0),2)</f>
        <v>2000</v>
      </c>
      <c r="M213" s="11">
        <f t="shared" si="14"/>
        <v>8.2799999999999999E-2</v>
      </c>
    </row>
    <row r="214" spans="1:13" x14ac:dyDescent="0.35">
      <c r="A214" t="s">
        <v>133</v>
      </c>
      <c r="B214" t="s">
        <v>134</v>
      </c>
      <c r="C214" t="s">
        <v>23</v>
      </c>
      <c r="D214" t="s">
        <v>147</v>
      </c>
      <c r="E214" t="s">
        <v>15</v>
      </c>
      <c r="F214" t="s">
        <v>38</v>
      </c>
      <c r="G214">
        <v>1</v>
      </c>
      <c r="H214">
        <v>1</v>
      </c>
      <c r="I214">
        <v>60</v>
      </c>
      <c r="K214">
        <f>INDEX(Tabulka1[],MATCH(Osvětlení!E214,Tabulka1[Skupina],0),2)</f>
        <v>1800</v>
      </c>
      <c r="M214" s="11">
        <f t="shared" si="14"/>
        <v>0.06</v>
      </c>
    </row>
    <row r="215" spans="1:13" x14ac:dyDescent="0.35">
      <c r="A215" t="s">
        <v>133</v>
      </c>
      <c r="B215" t="s">
        <v>134</v>
      </c>
      <c r="C215" t="s">
        <v>23</v>
      </c>
      <c r="D215" t="s">
        <v>147</v>
      </c>
      <c r="E215" t="s">
        <v>15</v>
      </c>
      <c r="F215" t="s">
        <v>24</v>
      </c>
      <c r="G215">
        <v>4</v>
      </c>
      <c r="H215">
        <v>1</v>
      </c>
      <c r="I215">
        <v>36</v>
      </c>
      <c r="J215">
        <f>I215*$J$1</f>
        <v>5.3999999999999995</v>
      </c>
      <c r="K215">
        <f>INDEX(Tabulka1[],MATCH(Osvětlení!E215,Tabulka1[Skupina],0),2)</f>
        <v>1800</v>
      </c>
      <c r="M215" s="11">
        <f t="shared" si="14"/>
        <v>0.1656</v>
      </c>
    </row>
    <row r="216" spans="1:13" x14ac:dyDescent="0.35">
      <c r="A216" t="s">
        <v>133</v>
      </c>
      <c r="B216" t="s">
        <v>134</v>
      </c>
      <c r="C216" t="s">
        <v>23</v>
      </c>
      <c r="D216" t="s">
        <v>147</v>
      </c>
      <c r="E216" t="s">
        <v>15</v>
      </c>
      <c r="F216" t="s">
        <v>38</v>
      </c>
      <c r="G216">
        <v>3</v>
      </c>
      <c r="H216">
        <v>1</v>
      </c>
      <c r="I216">
        <v>60</v>
      </c>
      <c r="K216">
        <f>INDEX(Tabulka1[],MATCH(Osvětlení!E216,Tabulka1[Skupina],0),2)</f>
        <v>1800</v>
      </c>
      <c r="M216" s="11">
        <f t="shared" si="14"/>
        <v>0.18</v>
      </c>
    </row>
    <row r="217" spans="1:13" x14ac:dyDescent="0.35">
      <c r="A217" t="s">
        <v>133</v>
      </c>
      <c r="B217" t="s">
        <v>134</v>
      </c>
      <c r="C217" t="s">
        <v>23</v>
      </c>
      <c r="D217" t="s">
        <v>148</v>
      </c>
      <c r="E217" t="s">
        <v>282</v>
      </c>
      <c r="F217" t="s">
        <v>38</v>
      </c>
      <c r="G217">
        <v>3</v>
      </c>
      <c r="H217">
        <v>1</v>
      </c>
      <c r="I217">
        <v>60</v>
      </c>
      <c r="K217">
        <f>INDEX(Tabulka1[],MATCH(Osvětlení!E217,Tabulka1[Skupina],0),2)</f>
        <v>730</v>
      </c>
      <c r="M217" s="11">
        <f t="shared" si="14"/>
        <v>0.18</v>
      </c>
    </row>
    <row r="218" spans="1:13" x14ac:dyDescent="0.35">
      <c r="A218" t="s">
        <v>133</v>
      </c>
      <c r="B218" t="s">
        <v>134</v>
      </c>
      <c r="C218" t="s">
        <v>23</v>
      </c>
      <c r="D218" t="s">
        <v>149</v>
      </c>
      <c r="E218" t="s">
        <v>15</v>
      </c>
      <c r="F218" t="s">
        <v>24</v>
      </c>
      <c r="G218">
        <v>4</v>
      </c>
      <c r="H218">
        <v>1</v>
      </c>
      <c r="I218">
        <v>36</v>
      </c>
      <c r="J218">
        <f>I218*$J$1</f>
        <v>5.3999999999999995</v>
      </c>
      <c r="K218">
        <f>INDEX(Tabulka1[],MATCH(Osvětlení!E218,Tabulka1[Skupina],0),2)</f>
        <v>1800</v>
      </c>
      <c r="M218" s="11">
        <f t="shared" si="14"/>
        <v>0.1656</v>
      </c>
    </row>
    <row r="219" spans="1:13" x14ac:dyDescent="0.35">
      <c r="A219" t="s">
        <v>133</v>
      </c>
      <c r="B219" t="s">
        <v>134</v>
      </c>
      <c r="C219" t="s">
        <v>23</v>
      </c>
      <c r="D219" t="s">
        <v>149</v>
      </c>
      <c r="E219" t="s">
        <v>15</v>
      </c>
      <c r="F219" t="s">
        <v>38</v>
      </c>
      <c r="G219">
        <v>1</v>
      </c>
      <c r="H219">
        <v>1</v>
      </c>
      <c r="I219">
        <v>60</v>
      </c>
      <c r="K219">
        <f>INDEX(Tabulka1[],MATCH(Osvětlení!E219,Tabulka1[Skupina],0),2)</f>
        <v>1800</v>
      </c>
      <c r="M219" s="11">
        <f t="shared" si="14"/>
        <v>0.06</v>
      </c>
    </row>
    <row r="220" spans="1:13" x14ac:dyDescent="0.35">
      <c r="A220" t="s">
        <v>133</v>
      </c>
      <c r="B220" t="s">
        <v>134</v>
      </c>
      <c r="C220" t="s">
        <v>23</v>
      </c>
      <c r="D220" t="s">
        <v>150</v>
      </c>
      <c r="E220" t="s">
        <v>36</v>
      </c>
      <c r="F220" t="s">
        <v>38</v>
      </c>
      <c r="G220">
        <v>3</v>
      </c>
      <c r="H220">
        <v>1</v>
      </c>
      <c r="I220">
        <v>60</v>
      </c>
      <c r="K220">
        <f>INDEX(Tabulka1[],MATCH(Osvětlení!E220,Tabulka1[Skupina],0),2)</f>
        <v>2000</v>
      </c>
      <c r="M220" s="11">
        <f t="shared" si="14"/>
        <v>0.18</v>
      </c>
    </row>
    <row r="221" spans="1:13" x14ac:dyDescent="0.35">
      <c r="A221" t="s">
        <v>133</v>
      </c>
      <c r="B221" t="s">
        <v>134</v>
      </c>
      <c r="C221" t="s">
        <v>23</v>
      </c>
      <c r="D221" t="s">
        <v>151</v>
      </c>
      <c r="E221" t="s">
        <v>36</v>
      </c>
      <c r="F221" t="s">
        <v>38</v>
      </c>
      <c r="G221">
        <v>1</v>
      </c>
      <c r="H221">
        <v>1</v>
      </c>
      <c r="I221">
        <v>60</v>
      </c>
      <c r="K221">
        <f>INDEX(Tabulka1[],MATCH(Osvětlení!E221,Tabulka1[Skupina],0),2)</f>
        <v>2000</v>
      </c>
      <c r="M221" s="11">
        <f t="shared" si="14"/>
        <v>0.06</v>
      </c>
    </row>
    <row r="222" spans="1:13" x14ac:dyDescent="0.35">
      <c r="A222" t="s">
        <v>133</v>
      </c>
      <c r="B222" t="s">
        <v>134</v>
      </c>
      <c r="C222" t="s">
        <v>23</v>
      </c>
      <c r="D222" t="s">
        <v>151</v>
      </c>
      <c r="E222" t="s">
        <v>36</v>
      </c>
      <c r="F222" t="s">
        <v>24</v>
      </c>
      <c r="G222">
        <v>2</v>
      </c>
      <c r="H222">
        <v>2</v>
      </c>
      <c r="I222">
        <v>36</v>
      </c>
      <c r="J222">
        <f>I222*$J$1</f>
        <v>5.3999999999999995</v>
      </c>
      <c r="K222">
        <f>INDEX(Tabulka1[],MATCH(Osvětlení!E222,Tabulka1[Skupina],0),2)</f>
        <v>2000</v>
      </c>
      <c r="M222" s="11">
        <f t="shared" si="14"/>
        <v>0.1656</v>
      </c>
    </row>
    <row r="223" spans="1:13" x14ac:dyDescent="0.35">
      <c r="A223" t="s">
        <v>133</v>
      </c>
      <c r="B223" t="s">
        <v>134</v>
      </c>
      <c r="C223" t="s">
        <v>23</v>
      </c>
      <c r="D223" t="s">
        <v>7</v>
      </c>
      <c r="E223" t="s">
        <v>36</v>
      </c>
      <c r="F223" t="s">
        <v>24</v>
      </c>
      <c r="G223">
        <v>2</v>
      </c>
      <c r="H223">
        <v>2</v>
      </c>
      <c r="I223">
        <v>36</v>
      </c>
      <c r="J223">
        <f>I223*$J$1</f>
        <v>5.3999999999999995</v>
      </c>
      <c r="K223">
        <f>INDEX(Tabulka1[],MATCH(Osvětlení!E223,Tabulka1[Skupina],0),2)</f>
        <v>2000</v>
      </c>
      <c r="M223" s="11">
        <f t="shared" si="14"/>
        <v>0.1656</v>
      </c>
    </row>
    <row r="224" spans="1:13" x14ac:dyDescent="0.35">
      <c r="A224" t="s">
        <v>133</v>
      </c>
      <c r="B224" t="s">
        <v>134</v>
      </c>
      <c r="C224" t="s">
        <v>23</v>
      </c>
      <c r="D224" t="s">
        <v>152</v>
      </c>
      <c r="E224" t="s">
        <v>36</v>
      </c>
      <c r="F224" t="s">
        <v>24</v>
      </c>
      <c r="G224">
        <v>2</v>
      </c>
      <c r="H224">
        <v>2</v>
      </c>
      <c r="I224">
        <v>36</v>
      </c>
      <c r="J224">
        <f>I224*$J$1</f>
        <v>5.3999999999999995</v>
      </c>
      <c r="K224">
        <f>INDEX(Tabulka1[],MATCH(Osvětlení!E224,Tabulka1[Skupina],0),2)</f>
        <v>2000</v>
      </c>
      <c r="M224" s="11">
        <f t="shared" si="14"/>
        <v>0.1656</v>
      </c>
    </row>
    <row r="225" spans="1:13" x14ac:dyDescent="0.35">
      <c r="A225" t="s">
        <v>133</v>
      </c>
      <c r="B225" t="s">
        <v>134</v>
      </c>
      <c r="C225" t="s">
        <v>23</v>
      </c>
      <c r="D225" t="s">
        <v>152</v>
      </c>
      <c r="E225" t="s">
        <v>36</v>
      </c>
      <c r="F225" t="s">
        <v>38</v>
      </c>
      <c r="G225">
        <v>3</v>
      </c>
      <c r="H225">
        <v>1</v>
      </c>
      <c r="I225">
        <v>60</v>
      </c>
      <c r="K225">
        <f>INDEX(Tabulka1[],MATCH(Osvětlení!E225,Tabulka1[Skupina],0),2)</f>
        <v>2000</v>
      </c>
      <c r="M225" s="11">
        <f t="shared" si="14"/>
        <v>0.18</v>
      </c>
    </row>
    <row r="226" spans="1:13" x14ac:dyDescent="0.35">
      <c r="A226" t="s">
        <v>133</v>
      </c>
      <c r="B226" t="s">
        <v>134</v>
      </c>
      <c r="C226" t="s">
        <v>23</v>
      </c>
      <c r="D226" t="s">
        <v>153</v>
      </c>
      <c r="E226" t="s">
        <v>15</v>
      </c>
      <c r="F226" t="s">
        <v>24</v>
      </c>
      <c r="G226">
        <v>2</v>
      </c>
      <c r="H226">
        <v>2</v>
      </c>
      <c r="I226">
        <v>36</v>
      </c>
      <c r="J226">
        <f>I226*$J$1</f>
        <v>5.3999999999999995</v>
      </c>
      <c r="K226">
        <f>INDEX(Tabulka1[],MATCH(Osvětlení!E226,Tabulka1[Skupina],0),2)</f>
        <v>1800</v>
      </c>
      <c r="M226" s="11">
        <f t="shared" si="14"/>
        <v>0.1656</v>
      </c>
    </row>
    <row r="227" spans="1:13" x14ac:dyDescent="0.35">
      <c r="A227" t="s">
        <v>133</v>
      </c>
      <c r="B227" t="s">
        <v>134</v>
      </c>
      <c r="C227" t="s">
        <v>23</v>
      </c>
      <c r="D227" t="s">
        <v>153</v>
      </c>
      <c r="E227" t="s">
        <v>15</v>
      </c>
      <c r="F227" t="s">
        <v>38</v>
      </c>
      <c r="G227">
        <v>3</v>
      </c>
      <c r="H227">
        <v>1</v>
      </c>
      <c r="I227">
        <v>60</v>
      </c>
      <c r="K227">
        <f>INDEX(Tabulka1[],MATCH(Osvětlení!E227,Tabulka1[Skupina],0),2)</f>
        <v>1800</v>
      </c>
      <c r="M227" s="11">
        <f t="shared" si="14"/>
        <v>0.18</v>
      </c>
    </row>
    <row r="228" spans="1:13" x14ac:dyDescent="0.35">
      <c r="A228" t="s">
        <v>133</v>
      </c>
      <c r="B228" t="s">
        <v>134</v>
      </c>
      <c r="C228" t="s">
        <v>23</v>
      </c>
      <c r="D228" t="s">
        <v>154</v>
      </c>
      <c r="E228" t="s">
        <v>15</v>
      </c>
      <c r="F228" t="s">
        <v>24</v>
      </c>
      <c r="G228">
        <v>2</v>
      </c>
      <c r="H228">
        <v>2</v>
      </c>
      <c r="I228">
        <v>36</v>
      </c>
      <c r="J228">
        <f>I228*$J$1</f>
        <v>5.3999999999999995</v>
      </c>
      <c r="K228">
        <f>INDEX(Tabulka1[],MATCH(Osvětlení!E228,Tabulka1[Skupina],0),2)</f>
        <v>1800</v>
      </c>
      <c r="M228" s="11">
        <f t="shared" si="14"/>
        <v>0.1656</v>
      </c>
    </row>
    <row r="229" spans="1:13" x14ac:dyDescent="0.35">
      <c r="A229" t="s">
        <v>133</v>
      </c>
      <c r="B229" t="s">
        <v>134</v>
      </c>
      <c r="C229" t="s">
        <v>23</v>
      </c>
      <c r="D229" t="s">
        <v>154</v>
      </c>
      <c r="E229" t="s">
        <v>15</v>
      </c>
      <c r="F229" t="s">
        <v>50</v>
      </c>
      <c r="G229">
        <v>1</v>
      </c>
      <c r="H229">
        <v>1</v>
      </c>
      <c r="I229">
        <v>40</v>
      </c>
      <c r="K229">
        <f>INDEX(Tabulka1[],MATCH(Osvětlení!E229,Tabulka1[Skupina],0),2)</f>
        <v>1800</v>
      </c>
      <c r="M229" s="11">
        <f t="shared" si="14"/>
        <v>0.04</v>
      </c>
    </row>
    <row r="230" spans="1:13" x14ac:dyDescent="0.35">
      <c r="A230" t="s">
        <v>133</v>
      </c>
      <c r="B230" t="s">
        <v>134</v>
      </c>
      <c r="C230" t="s">
        <v>23</v>
      </c>
      <c r="D230" t="s">
        <v>155</v>
      </c>
      <c r="E230" t="s">
        <v>15</v>
      </c>
      <c r="F230" t="s">
        <v>24</v>
      </c>
      <c r="G230">
        <v>3</v>
      </c>
      <c r="H230">
        <v>2</v>
      </c>
      <c r="I230">
        <v>36</v>
      </c>
      <c r="J230">
        <f>I230*$J$1</f>
        <v>5.3999999999999995</v>
      </c>
      <c r="K230">
        <f>INDEX(Tabulka1[],MATCH(Osvětlení!E230,Tabulka1[Skupina],0),2)</f>
        <v>1800</v>
      </c>
      <c r="M230" s="11">
        <f t="shared" si="14"/>
        <v>0.24839999999999998</v>
      </c>
    </row>
    <row r="231" spans="1:13" x14ac:dyDescent="0.35">
      <c r="A231" t="s">
        <v>133</v>
      </c>
      <c r="B231" t="s">
        <v>134</v>
      </c>
      <c r="C231" t="s">
        <v>23</v>
      </c>
      <c r="D231" t="s">
        <v>155</v>
      </c>
      <c r="E231" t="s">
        <v>15</v>
      </c>
      <c r="F231" t="s">
        <v>50</v>
      </c>
      <c r="G231">
        <v>1</v>
      </c>
      <c r="H231">
        <v>1</v>
      </c>
      <c r="I231">
        <v>40</v>
      </c>
      <c r="K231">
        <f>INDEX(Tabulka1[],MATCH(Osvětlení!E231,Tabulka1[Skupina],0),2)</f>
        <v>1800</v>
      </c>
      <c r="M231" s="11">
        <f t="shared" si="14"/>
        <v>0.04</v>
      </c>
    </row>
    <row r="232" spans="1:13" x14ac:dyDescent="0.35">
      <c r="A232" t="s">
        <v>133</v>
      </c>
      <c r="B232" t="s">
        <v>134</v>
      </c>
      <c r="C232" t="s">
        <v>23</v>
      </c>
      <c r="D232" t="s">
        <v>156</v>
      </c>
      <c r="E232" t="s">
        <v>171</v>
      </c>
      <c r="F232" t="s">
        <v>24</v>
      </c>
      <c r="G232">
        <v>1</v>
      </c>
      <c r="H232">
        <v>1</v>
      </c>
      <c r="I232">
        <v>36</v>
      </c>
      <c r="J232">
        <f>I232*$J$1</f>
        <v>5.3999999999999995</v>
      </c>
      <c r="K232">
        <f>INDEX(Tabulka1[],MATCH(Osvětlení!E232,Tabulka1[Skupina],0),2)</f>
        <v>2200</v>
      </c>
      <c r="M232" s="11">
        <f t="shared" si="14"/>
        <v>4.1399999999999999E-2</v>
      </c>
    </row>
    <row r="233" spans="1:13" x14ac:dyDescent="0.35">
      <c r="A233" t="s">
        <v>133</v>
      </c>
      <c r="B233" t="s">
        <v>134</v>
      </c>
      <c r="C233" t="s">
        <v>23</v>
      </c>
      <c r="D233" t="s">
        <v>156</v>
      </c>
      <c r="E233" t="s">
        <v>171</v>
      </c>
      <c r="F233" t="s">
        <v>38</v>
      </c>
      <c r="G233">
        <v>1</v>
      </c>
      <c r="H233">
        <v>1</v>
      </c>
      <c r="I233">
        <v>60</v>
      </c>
      <c r="K233">
        <f>INDEX(Tabulka1[],MATCH(Osvětlení!E233,Tabulka1[Skupina],0),2)</f>
        <v>2200</v>
      </c>
      <c r="M233" s="11">
        <f t="shared" si="14"/>
        <v>0.06</v>
      </c>
    </row>
    <row r="234" spans="1:13" x14ac:dyDescent="0.35">
      <c r="A234" t="s">
        <v>133</v>
      </c>
      <c r="B234" t="s">
        <v>157</v>
      </c>
      <c r="C234" t="s">
        <v>52</v>
      </c>
      <c r="D234" t="s">
        <v>158</v>
      </c>
      <c r="E234" t="s">
        <v>278</v>
      </c>
      <c r="F234" t="s">
        <v>24</v>
      </c>
      <c r="G234">
        <v>14</v>
      </c>
      <c r="H234">
        <v>2</v>
      </c>
      <c r="I234">
        <v>36</v>
      </c>
      <c r="J234">
        <f>I234*$J$1</f>
        <v>5.3999999999999995</v>
      </c>
      <c r="K234">
        <f>INDEX(Tabulka1[],MATCH(Osvětlení!E234,Tabulka1[Skupina],0),2)</f>
        <v>3200</v>
      </c>
      <c r="M234" s="11">
        <f t="shared" si="14"/>
        <v>1.1592</v>
      </c>
    </row>
    <row r="235" spans="1:13" x14ac:dyDescent="0.35">
      <c r="A235" t="s">
        <v>133</v>
      </c>
      <c r="B235" t="s">
        <v>157</v>
      </c>
      <c r="C235" t="s">
        <v>52</v>
      </c>
      <c r="D235" t="s">
        <v>159</v>
      </c>
      <c r="E235" t="s">
        <v>36</v>
      </c>
      <c r="F235" t="s">
        <v>24</v>
      </c>
      <c r="G235">
        <v>4</v>
      </c>
      <c r="H235">
        <v>2</v>
      </c>
      <c r="I235">
        <v>36</v>
      </c>
      <c r="J235">
        <f>I235*$J$1</f>
        <v>5.3999999999999995</v>
      </c>
      <c r="K235">
        <f>INDEX(Tabulka1[],MATCH(Osvětlení!E235,Tabulka1[Skupina],0),2)</f>
        <v>2000</v>
      </c>
      <c r="M235" s="11">
        <f t="shared" si="14"/>
        <v>0.33119999999999999</v>
      </c>
    </row>
    <row r="236" spans="1:13" x14ac:dyDescent="0.35">
      <c r="A236" t="s">
        <v>133</v>
      </c>
      <c r="B236" t="s">
        <v>157</v>
      </c>
      <c r="C236" t="s">
        <v>52</v>
      </c>
      <c r="D236" t="s">
        <v>159</v>
      </c>
      <c r="E236" t="s">
        <v>280</v>
      </c>
      <c r="F236" t="s">
        <v>38</v>
      </c>
      <c r="G236">
        <v>9</v>
      </c>
      <c r="H236">
        <v>1</v>
      </c>
      <c r="I236">
        <v>60</v>
      </c>
      <c r="K236">
        <f>INDEX(Tabulka1[],MATCH(Osvětlení!E236,Tabulka1[Skupina],0),2)</f>
        <v>360</v>
      </c>
      <c r="M236" s="11">
        <f t="shared" si="14"/>
        <v>0.54</v>
      </c>
    </row>
    <row r="237" spans="1:13" x14ac:dyDescent="0.35">
      <c r="A237" t="s">
        <v>133</v>
      </c>
      <c r="B237" t="s">
        <v>157</v>
      </c>
      <c r="C237" t="s">
        <v>52</v>
      </c>
      <c r="D237" t="s">
        <v>159</v>
      </c>
      <c r="E237" t="s">
        <v>36</v>
      </c>
      <c r="F237" t="s">
        <v>24</v>
      </c>
      <c r="G237">
        <v>12</v>
      </c>
      <c r="H237">
        <v>4</v>
      </c>
      <c r="I237">
        <v>36</v>
      </c>
      <c r="J237">
        <f>I237*$J$1</f>
        <v>5.3999999999999995</v>
      </c>
      <c r="K237">
        <f>INDEX(Tabulka1[],MATCH(Osvětlení!E237,Tabulka1[Skupina],0),2)</f>
        <v>2000</v>
      </c>
      <c r="M237" s="11">
        <f t="shared" si="14"/>
        <v>1.9871999999999999</v>
      </c>
    </row>
    <row r="238" spans="1:13" x14ac:dyDescent="0.35">
      <c r="A238" t="s">
        <v>133</v>
      </c>
      <c r="B238" t="s">
        <v>157</v>
      </c>
      <c r="C238" t="s">
        <v>52</v>
      </c>
      <c r="D238" t="s">
        <v>160</v>
      </c>
      <c r="E238" t="s">
        <v>36</v>
      </c>
      <c r="F238" t="s">
        <v>24</v>
      </c>
      <c r="G238">
        <v>6</v>
      </c>
      <c r="H238">
        <v>2</v>
      </c>
      <c r="I238">
        <v>36</v>
      </c>
      <c r="J238">
        <f>I238*$J$1</f>
        <v>5.3999999999999995</v>
      </c>
      <c r="K238">
        <f>INDEX(Tabulka1[],MATCH(Osvětlení!E238,Tabulka1[Skupina],0),2)</f>
        <v>2000</v>
      </c>
      <c r="M238" s="11">
        <f t="shared" si="14"/>
        <v>0.49679999999999996</v>
      </c>
    </row>
    <row r="239" spans="1:13" x14ac:dyDescent="0.35">
      <c r="A239" t="s">
        <v>133</v>
      </c>
      <c r="B239" t="s">
        <v>157</v>
      </c>
      <c r="C239" t="s">
        <v>52</v>
      </c>
      <c r="D239" t="s">
        <v>160</v>
      </c>
      <c r="E239" t="s">
        <v>36</v>
      </c>
      <c r="F239" t="s">
        <v>24</v>
      </c>
      <c r="G239">
        <v>32</v>
      </c>
      <c r="H239">
        <v>4</v>
      </c>
      <c r="I239">
        <v>36</v>
      </c>
      <c r="J239">
        <f>I239*$J$1</f>
        <v>5.3999999999999995</v>
      </c>
      <c r="K239">
        <f>INDEX(Tabulka1[],MATCH(Osvětlení!E239,Tabulka1[Skupina],0),2)</f>
        <v>2000</v>
      </c>
      <c r="M239" s="11">
        <f t="shared" si="14"/>
        <v>5.2991999999999999</v>
      </c>
    </row>
    <row r="240" spans="1:13" x14ac:dyDescent="0.35">
      <c r="A240" t="s">
        <v>133</v>
      </c>
      <c r="B240" t="s">
        <v>157</v>
      </c>
      <c r="C240" t="s">
        <v>52</v>
      </c>
      <c r="D240" t="s">
        <v>160</v>
      </c>
      <c r="E240" t="s">
        <v>280</v>
      </c>
      <c r="F240" t="s">
        <v>38</v>
      </c>
      <c r="G240">
        <v>3</v>
      </c>
      <c r="H240">
        <v>1</v>
      </c>
      <c r="I240">
        <v>60</v>
      </c>
      <c r="K240">
        <f>INDEX(Tabulka1[],MATCH(Osvětlení!E240,Tabulka1[Skupina],0),2)</f>
        <v>360</v>
      </c>
      <c r="M240" s="11">
        <f t="shared" si="14"/>
        <v>0.18</v>
      </c>
    </row>
    <row r="241" spans="1:13" x14ac:dyDescent="0.35">
      <c r="A241" t="s">
        <v>133</v>
      </c>
      <c r="B241" t="s">
        <v>134</v>
      </c>
      <c r="C241" t="s">
        <v>27</v>
      </c>
      <c r="D241" t="s">
        <v>7</v>
      </c>
      <c r="E241" t="s">
        <v>278</v>
      </c>
      <c r="F241" t="s">
        <v>24</v>
      </c>
      <c r="G241">
        <v>12</v>
      </c>
      <c r="H241">
        <v>2</v>
      </c>
      <c r="I241">
        <v>36</v>
      </c>
      <c r="J241">
        <f>I241*$J$1</f>
        <v>5.3999999999999995</v>
      </c>
      <c r="K241">
        <f>INDEX(Tabulka1[],MATCH(Osvětlení!E241,Tabulka1[Skupina],0),2)</f>
        <v>3200</v>
      </c>
      <c r="M241" s="11">
        <f t="shared" si="14"/>
        <v>0.99359999999999993</v>
      </c>
    </row>
    <row r="242" spans="1:13" x14ac:dyDescent="0.35">
      <c r="A242" t="s">
        <v>133</v>
      </c>
      <c r="B242" t="s">
        <v>134</v>
      </c>
      <c r="C242" t="s">
        <v>27</v>
      </c>
      <c r="D242" t="s">
        <v>135</v>
      </c>
      <c r="E242" t="s">
        <v>15</v>
      </c>
      <c r="F242" t="s">
        <v>24</v>
      </c>
      <c r="G242">
        <v>22</v>
      </c>
      <c r="H242">
        <v>2</v>
      </c>
      <c r="I242">
        <v>36</v>
      </c>
      <c r="J242">
        <f>I242*$J$1</f>
        <v>5.3999999999999995</v>
      </c>
      <c r="K242">
        <f>INDEX(Tabulka1[],MATCH(Osvětlení!E242,Tabulka1[Skupina],0),2)</f>
        <v>1800</v>
      </c>
      <c r="M242" s="11">
        <f t="shared" si="14"/>
        <v>1.8215999999999999</v>
      </c>
    </row>
    <row r="243" spans="1:13" x14ac:dyDescent="0.35">
      <c r="A243" t="s">
        <v>133</v>
      </c>
      <c r="B243" t="s">
        <v>134</v>
      </c>
      <c r="C243" t="s">
        <v>27</v>
      </c>
      <c r="D243" t="s">
        <v>135</v>
      </c>
      <c r="E243" t="s">
        <v>15</v>
      </c>
      <c r="F243" t="s">
        <v>38</v>
      </c>
      <c r="G243">
        <v>8</v>
      </c>
      <c r="H243">
        <v>1</v>
      </c>
      <c r="I243">
        <v>60</v>
      </c>
      <c r="K243">
        <f>INDEX(Tabulka1[],MATCH(Osvětlení!E243,Tabulka1[Skupina],0),2)</f>
        <v>1800</v>
      </c>
      <c r="M243" s="11">
        <f t="shared" si="14"/>
        <v>0.48</v>
      </c>
    </row>
    <row r="244" spans="1:13" x14ac:dyDescent="0.35">
      <c r="A244" t="s">
        <v>133</v>
      </c>
      <c r="B244" t="s">
        <v>134</v>
      </c>
      <c r="C244" t="s">
        <v>27</v>
      </c>
      <c r="D244" t="s">
        <v>136</v>
      </c>
      <c r="E244" t="s">
        <v>36</v>
      </c>
      <c r="F244" t="s">
        <v>24</v>
      </c>
      <c r="G244">
        <v>4</v>
      </c>
      <c r="H244">
        <v>3</v>
      </c>
      <c r="I244">
        <v>36</v>
      </c>
      <c r="J244">
        <f t="shared" ref="J244:J254" si="15">I244*$J$1</f>
        <v>5.3999999999999995</v>
      </c>
      <c r="K244">
        <f>INDEX(Tabulka1[],MATCH(Osvětlení!E244,Tabulka1[Skupina],0),2)</f>
        <v>2000</v>
      </c>
      <c r="M244" s="11">
        <f t="shared" si="14"/>
        <v>0.49679999999999996</v>
      </c>
    </row>
    <row r="245" spans="1:13" x14ac:dyDescent="0.35">
      <c r="A245" t="s">
        <v>133</v>
      </c>
      <c r="B245" t="s">
        <v>134</v>
      </c>
      <c r="C245" t="s">
        <v>27</v>
      </c>
      <c r="D245" t="s">
        <v>137</v>
      </c>
      <c r="E245" t="s">
        <v>279</v>
      </c>
      <c r="F245" t="s">
        <v>24</v>
      </c>
      <c r="G245">
        <v>4</v>
      </c>
      <c r="H245">
        <v>2</v>
      </c>
      <c r="I245">
        <v>36</v>
      </c>
      <c r="J245">
        <f t="shared" si="15"/>
        <v>5.3999999999999995</v>
      </c>
      <c r="K245">
        <f>INDEX(Tabulka1[],MATCH(Osvětlení!E245,Tabulka1[Skupina],0),2)</f>
        <v>1100</v>
      </c>
      <c r="M245" s="11">
        <f t="shared" si="14"/>
        <v>0.33119999999999999</v>
      </c>
    </row>
    <row r="246" spans="1:13" x14ac:dyDescent="0.35">
      <c r="A246" t="s">
        <v>133</v>
      </c>
      <c r="B246" t="s">
        <v>134</v>
      </c>
      <c r="C246" t="s">
        <v>27</v>
      </c>
      <c r="D246" t="s">
        <v>138</v>
      </c>
      <c r="E246" t="s">
        <v>280</v>
      </c>
      <c r="F246" t="s">
        <v>24</v>
      </c>
      <c r="G246">
        <v>2</v>
      </c>
      <c r="H246">
        <v>2</v>
      </c>
      <c r="I246">
        <v>36</v>
      </c>
      <c r="J246">
        <f t="shared" si="15"/>
        <v>5.3999999999999995</v>
      </c>
      <c r="K246">
        <f>INDEX(Tabulka1[],MATCH(Osvětlení!E246,Tabulka1[Skupina],0),2)</f>
        <v>360</v>
      </c>
      <c r="M246" s="11">
        <f t="shared" si="14"/>
        <v>0.1656</v>
      </c>
    </row>
    <row r="247" spans="1:13" x14ac:dyDescent="0.35">
      <c r="A247" t="s">
        <v>133</v>
      </c>
      <c r="B247" t="s">
        <v>134</v>
      </c>
      <c r="C247" t="s">
        <v>27</v>
      </c>
      <c r="D247" t="s">
        <v>139</v>
      </c>
      <c r="E247" t="s">
        <v>36</v>
      </c>
      <c r="F247" t="s">
        <v>24</v>
      </c>
      <c r="G247">
        <v>2</v>
      </c>
      <c r="H247">
        <v>2</v>
      </c>
      <c r="I247">
        <v>36</v>
      </c>
      <c r="J247">
        <f t="shared" si="15"/>
        <v>5.3999999999999995</v>
      </c>
      <c r="K247">
        <f>INDEX(Tabulka1[],MATCH(Osvětlení!E247,Tabulka1[Skupina],0),2)</f>
        <v>2000</v>
      </c>
      <c r="M247" s="11">
        <f t="shared" si="14"/>
        <v>0.1656</v>
      </c>
    </row>
    <row r="248" spans="1:13" x14ac:dyDescent="0.35">
      <c r="A248" t="s">
        <v>133</v>
      </c>
      <c r="B248" t="s">
        <v>134</v>
      </c>
      <c r="C248" t="s">
        <v>27</v>
      </c>
      <c r="D248" t="s">
        <v>140</v>
      </c>
      <c r="E248" t="s">
        <v>33</v>
      </c>
      <c r="F248" t="s">
        <v>24</v>
      </c>
      <c r="G248">
        <v>2</v>
      </c>
      <c r="H248">
        <v>2</v>
      </c>
      <c r="I248">
        <v>36</v>
      </c>
      <c r="J248">
        <f t="shared" si="15"/>
        <v>5.3999999999999995</v>
      </c>
      <c r="K248">
        <f>INDEX(Tabulka1[],MATCH(Osvětlení!E248,Tabulka1[Skupina],0),2)</f>
        <v>4400</v>
      </c>
      <c r="M248" s="11">
        <f t="shared" si="14"/>
        <v>0.1656</v>
      </c>
    </row>
    <row r="249" spans="1:13" x14ac:dyDescent="0.35">
      <c r="A249" t="s">
        <v>133</v>
      </c>
      <c r="B249" t="s">
        <v>134</v>
      </c>
      <c r="C249" t="s">
        <v>27</v>
      </c>
      <c r="D249" t="s">
        <v>10</v>
      </c>
      <c r="E249" t="s">
        <v>10</v>
      </c>
      <c r="F249" t="s">
        <v>24</v>
      </c>
      <c r="G249">
        <v>1</v>
      </c>
      <c r="H249">
        <v>2</v>
      </c>
      <c r="I249">
        <v>36</v>
      </c>
      <c r="J249">
        <f t="shared" si="15"/>
        <v>5.3999999999999995</v>
      </c>
      <c r="K249">
        <f>INDEX(Tabulka1[],MATCH(Osvětlení!E249,Tabulka1[Skupina],0),2)</f>
        <v>360</v>
      </c>
      <c r="M249" s="11">
        <f t="shared" si="14"/>
        <v>8.2799999999999999E-2</v>
      </c>
    </row>
    <row r="250" spans="1:13" x14ac:dyDescent="0.35">
      <c r="A250" t="s">
        <v>133</v>
      </c>
      <c r="B250" t="s">
        <v>134</v>
      </c>
      <c r="C250" t="s">
        <v>27</v>
      </c>
      <c r="D250" t="s">
        <v>13</v>
      </c>
      <c r="E250" t="s">
        <v>280</v>
      </c>
      <c r="F250" t="s">
        <v>24</v>
      </c>
      <c r="G250">
        <v>3</v>
      </c>
      <c r="H250">
        <v>1</v>
      </c>
      <c r="I250">
        <v>58</v>
      </c>
      <c r="J250">
        <f t="shared" si="15"/>
        <v>8.6999999999999993</v>
      </c>
      <c r="K250">
        <f>INDEX(Tabulka1[],MATCH(Osvětlení!E250,Tabulka1[Skupina],0),2)</f>
        <v>360</v>
      </c>
      <c r="M250" s="11">
        <f t="shared" si="14"/>
        <v>0.20010000000000003</v>
      </c>
    </row>
    <row r="251" spans="1:13" x14ac:dyDescent="0.35">
      <c r="A251" t="s">
        <v>133</v>
      </c>
      <c r="B251" t="s">
        <v>134</v>
      </c>
      <c r="C251" t="s">
        <v>27</v>
      </c>
      <c r="D251" t="s">
        <v>14</v>
      </c>
      <c r="E251" t="s">
        <v>10</v>
      </c>
      <c r="F251" t="s">
        <v>24</v>
      </c>
      <c r="G251">
        <v>4</v>
      </c>
      <c r="H251">
        <v>1</v>
      </c>
      <c r="I251">
        <v>36</v>
      </c>
      <c r="J251">
        <f t="shared" si="15"/>
        <v>5.3999999999999995</v>
      </c>
      <c r="K251">
        <f>INDEX(Tabulka1[],MATCH(Osvětlení!E251,Tabulka1[Skupina],0),2)</f>
        <v>360</v>
      </c>
      <c r="M251" s="11">
        <f t="shared" si="14"/>
        <v>0.1656</v>
      </c>
    </row>
    <row r="252" spans="1:13" x14ac:dyDescent="0.35">
      <c r="A252" t="s">
        <v>133</v>
      </c>
      <c r="B252" t="s">
        <v>125</v>
      </c>
      <c r="C252" t="s">
        <v>68</v>
      </c>
      <c r="D252" t="s">
        <v>127</v>
      </c>
      <c r="E252" t="s">
        <v>280</v>
      </c>
      <c r="F252" t="s">
        <v>24</v>
      </c>
      <c r="G252">
        <v>2</v>
      </c>
      <c r="H252">
        <v>2</v>
      </c>
      <c r="I252">
        <v>36</v>
      </c>
      <c r="J252">
        <f t="shared" si="15"/>
        <v>5.3999999999999995</v>
      </c>
      <c r="K252">
        <f>INDEX(Tabulka1[],MATCH(Osvětlení!E252,Tabulka1[Skupina],0),2)</f>
        <v>360</v>
      </c>
      <c r="M252" s="11">
        <f t="shared" si="14"/>
        <v>0.1656</v>
      </c>
    </row>
    <row r="253" spans="1:13" x14ac:dyDescent="0.35">
      <c r="A253" t="s">
        <v>133</v>
      </c>
      <c r="B253" t="s">
        <v>125</v>
      </c>
      <c r="C253" t="s">
        <v>68</v>
      </c>
      <c r="D253" t="s">
        <v>126</v>
      </c>
      <c r="E253" t="s">
        <v>280</v>
      </c>
      <c r="F253" t="s">
        <v>24</v>
      </c>
      <c r="G253">
        <v>9</v>
      </c>
      <c r="H253">
        <v>2</v>
      </c>
      <c r="I253">
        <v>36</v>
      </c>
      <c r="J253">
        <f t="shared" si="15"/>
        <v>5.3999999999999995</v>
      </c>
      <c r="K253">
        <f>INDEX(Tabulka1[],MATCH(Osvětlení!E253,Tabulka1[Skupina],0),2)</f>
        <v>360</v>
      </c>
      <c r="M253" s="11">
        <f t="shared" si="14"/>
        <v>0.74519999999999997</v>
      </c>
    </row>
    <row r="254" spans="1:13" x14ac:dyDescent="0.35">
      <c r="A254" t="s">
        <v>133</v>
      </c>
      <c r="B254" t="s">
        <v>125</v>
      </c>
      <c r="C254" t="s">
        <v>68</v>
      </c>
      <c r="D254" t="s">
        <v>128</v>
      </c>
      <c r="E254" t="s">
        <v>15</v>
      </c>
      <c r="F254" t="s">
        <v>24</v>
      </c>
      <c r="G254">
        <v>9</v>
      </c>
      <c r="H254">
        <v>2</v>
      </c>
      <c r="I254">
        <v>36</v>
      </c>
      <c r="J254">
        <f t="shared" si="15"/>
        <v>5.3999999999999995</v>
      </c>
      <c r="K254">
        <f>INDEX(Tabulka1[],MATCH(Osvětlení!E254,Tabulka1[Skupina],0),2)</f>
        <v>1800</v>
      </c>
      <c r="M254" s="11">
        <f t="shared" si="14"/>
        <v>0.74519999999999997</v>
      </c>
    </row>
    <row r="255" spans="1:13" x14ac:dyDescent="0.35">
      <c r="A255" t="s">
        <v>133</v>
      </c>
      <c r="B255" t="s">
        <v>125</v>
      </c>
      <c r="C255" t="s">
        <v>68</v>
      </c>
      <c r="D255" t="s">
        <v>128</v>
      </c>
      <c r="E255" t="s">
        <v>15</v>
      </c>
      <c r="F255" t="s">
        <v>38</v>
      </c>
      <c r="G255">
        <v>4</v>
      </c>
      <c r="H255">
        <v>1</v>
      </c>
      <c r="I255">
        <v>60</v>
      </c>
      <c r="K255">
        <f>INDEX(Tabulka1[],MATCH(Osvětlení!E255,Tabulka1[Skupina],0),2)</f>
        <v>1800</v>
      </c>
      <c r="M255" s="11">
        <f t="shared" si="14"/>
        <v>0.24</v>
      </c>
    </row>
    <row r="256" spans="1:13" x14ac:dyDescent="0.35">
      <c r="A256" t="s">
        <v>133</v>
      </c>
      <c r="B256" t="s">
        <v>125</v>
      </c>
      <c r="C256" t="s">
        <v>68</v>
      </c>
      <c r="D256" t="s">
        <v>129</v>
      </c>
      <c r="E256" t="s">
        <v>10</v>
      </c>
      <c r="F256" t="s">
        <v>24</v>
      </c>
      <c r="G256">
        <v>1</v>
      </c>
      <c r="H256">
        <v>2</v>
      </c>
      <c r="I256">
        <v>36</v>
      </c>
      <c r="J256">
        <f>I256*$J$1</f>
        <v>5.3999999999999995</v>
      </c>
      <c r="K256">
        <f>INDEX(Tabulka1[],MATCH(Osvětlení!E256,Tabulka1[Skupina],0),2)</f>
        <v>360</v>
      </c>
      <c r="M256" s="11">
        <f t="shared" si="14"/>
        <v>8.2799999999999999E-2</v>
      </c>
    </row>
    <row r="257" spans="1:13" x14ac:dyDescent="0.35">
      <c r="A257" t="s">
        <v>133</v>
      </c>
      <c r="B257" t="s">
        <v>125</v>
      </c>
      <c r="C257" t="s">
        <v>68</v>
      </c>
      <c r="D257" t="s">
        <v>129</v>
      </c>
      <c r="E257" t="s">
        <v>10</v>
      </c>
      <c r="F257" t="s">
        <v>38</v>
      </c>
      <c r="G257">
        <v>1</v>
      </c>
      <c r="H257">
        <v>1</v>
      </c>
      <c r="I257">
        <v>60</v>
      </c>
      <c r="K257">
        <f>INDEX(Tabulka1[],MATCH(Osvětlení!E257,Tabulka1[Skupina],0),2)</f>
        <v>360</v>
      </c>
      <c r="M257" s="11">
        <f t="shared" si="14"/>
        <v>0.06</v>
      </c>
    </row>
    <row r="258" spans="1:13" x14ac:dyDescent="0.35">
      <c r="A258" t="s">
        <v>133</v>
      </c>
      <c r="B258" t="s">
        <v>125</v>
      </c>
      <c r="C258" t="s">
        <v>68</v>
      </c>
      <c r="D258" t="s">
        <v>46</v>
      </c>
      <c r="E258" t="s">
        <v>36</v>
      </c>
      <c r="F258" t="s">
        <v>24</v>
      </c>
      <c r="G258">
        <v>1</v>
      </c>
      <c r="H258">
        <v>4</v>
      </c>
      <c r="I258">
        <v>36</v>
      </c>
      <c r="J258">
        <f>I258*$J$1</f>
        <v>5.3999999999999995</v>
      </c>
      <c r="K258">
        <f>INDEX(Tabulka1[],MATCH(Osvětlení!E258,Tabulka1[Skupina],0),2)</f>
        <v>2000</v>
      </c>
      <c r="M258" s="11">
        <f t="shared" si="14"/>
        <v>0.1656</v>
      </c>
    </row>
    <row r="259" spans="1:13" x14ac:dyDescent="0.35">
      <c r="A259" t="s">
        <v>133</v>
      </c>
      <c r="B259" t="s">
        <v>125</v>
      </c>
      <c r="C259" t="s">
        <v>68</v>
      </c>
      <c r="D259" t="s">
        <v>130</v>
      </c>
      <c r="E259" t="s">
        <v>36</v>
      </c>
      <c r="F259" t="s">
        <v>24</v>
      </c>
      <c r="G259">
        <v>1</v>
      </c>
      <c r="H259">
        <v>4</v>
      </c>
      <c r="I259">
        <v>36</v>
      </c>
      <c r="J259">
        <f>I259*$J$1</f>
        <v>5.3999999999999995</v>
      </c>
      <c r="K259">
        <f>INDEX(Tabulka1[],MATCH(Osvětlení!E259,Tabulka1[Skupina],0),2)</f>
        <v>2000</v>
      </c>
      <c r="M259" s="11">
        <f t="shared" si="14"/>
        <v>0.1656</v>
      </c>
    </row>
    <row r="260" spans="1:13" x14ac:dyDescent="0.35">
      <c r="A260" t="s">
        <v>133</v>
      </c>
      <c r="B260" t="s">
        <v>125</v>
      </c>
      <c r="C260" t="s">
        <v>68</v>
      </c>
      <c r="D260" t="s">
        <v>130</v>
      </c>
      <c r="E260" t="s">
        <v>36</v>
      </c>
      <c r="F260" t="s">
        <v>24</v>
      </c>
      <c r="G260">
        <v>1</v>
      </c>
      <c r="H260">
        <v>2</v>
      </c>
      <c r="I260">
        <v>36</v>
      </c>
      <c r="J260">
        <f>I260*$J$1</f>
        <v>5.3999999999999995</v>
      </c>
      <c r="K260">
        <f>INDEX(Tabulka1[],MATCH(Osvětlení!E260,Tabulka1[Skupina],0),2)</f>
        <v>2000</v>
      </c>
      <c r="M260" s="11">
        <f t="shared" ref="M260:M323" si="16">G260*H260*(I260+J260)*0.001</f>
        <v>8.2799999999999999E-2</v>
      </c>
    </row>
    <row r="261" spans="1:13" x14ac:dyDescent="0.35">
      <c r="A261" t="s">
        <v>133</v>
      </c>
      <c r="B261" t="s">
        <v>125</v>
      </c>
      <c r="C261" t="s">
        <v>68</v>
      </c>
      <c r="D261" t="s">
        <v>131</v>
      </c>
      <c r="E261" t="s">
        <v>284</v>
      </c>
      <c r="F261" t="s">
        <v>38</v>
      </c>
      <c r="G261">
        <v>3</v>
      </c>
      <c r="H261">
        <v>1</v>
      </c>
      <c r="I261">
        <v>60</v>
      </c>
      <c r="K261">
        <f>INDEX(Tabulka1[],MATCH(Osvětlení!E261,Tabulka1[Skupina],0),2)</f>
        <v>1100</v>
      </c>
      <c r="M261" s="11">
        <f t="shared" si="16"/>
        <v>0.18</v>
      </c>
    </row>
    <row r="262" spans="1:13" x14ac:dyDescent="0.35">
      <c r="A262" t="s">
        <v>133</v>
      </c>
      <c r="B262" t="s">
        <v>125</v>
      </c>
      <c r="C262" t="s">
        <v>68</v>
      </c>
      <c r="D262" t="s">
        <v>132</v>
      </c>
      <c r="E262" t="s">
        <v>282</v>
      </c>
      <c r="F262" t="s">
        <v>38</v>
      </c>
      <c r="G262">
        <v>4</v>
      </c>
      <c r="H262">
        <v>1</v>
      </c>
      <c r="I262">
        <v>60</v>
      </c>
      <c r="K262">
        <f>INDEX(Tabulka1[],MATCH(Osvětlení!E262,Tabulka1[Skupina],0),2)</f>
        <v>730</v>
      </c>
      <c r="M262" s="11">
        <f t="shared" si="16"/>
        <v>0.24</v>
      </c>
    </row>
    <row r="263" spans="1:13" x14ac:dyDescent="0.35">
      <c r="A263" t="s">
        <v>133</v>
      </c>
      <c r="B263" t="s">
        <v>125</v>
      </c>
      <c r="C263" t="s">
        <v>68</v>
      </c>
      <c r="D263" t="s">
        <v>48</v>
      </c>
      <c r="E263" t="s">
        <v>282</v>
      </c>
      <c r="F263" t="s">
        <v>38</v>
      </c>
      <c r="G263">
        <v>1</v>
      </c>
      <c r="H263">
        <v>1</v>
      </c>
      <c r="I263">
        <v>60</v>
      </c>
      <c r="K263">
        <f>INDEX(Tabulka1[],MATCH(Osvětlení!E263,Tabulka1[Skupina],0),2)</f>
        <v>730</v>
      </c>
      <c r="M263" s="11">
        <f t="shared" si="16"/>
        <v>0.06</v>
      </c>
    </row>
    <row r="264" spans="1:13" x14ac:dyDescent="0.35">
      <c r="A264" t="s">
        <v>286</v>
      </c>
      <c r="B264" t="s">
        <v>287</v>
      </c>
      <c r="C264" t="s">
        <v>52</v>
      </c>
      <c r="D264" s="7" t="s">
        <v>297</v>
      </c>
      <c r="E264" t="s">
        <v>278</v>
      </c>
      <c r="F264" t="s">
        <v>24</v>
      </c>
      <c r="G264">
        <f>12+2+2+2</f>
        <v>18</v>
      </c>
      <c r="H264">
        <v>4</v>
      </c>
      <c r="I264">
        <v>18</v>
      </c>
      <c r="J264">
        <f>I264*$J$1</f>
        <v>2.6999999999999997</v>
      </c>
      <c r="K264">
        <f>INDEX(Tabulka1[],MATCH(Osvětlení!E264,Tabulka1[Skupina],0),2)</f>
        <v>3200</v>
      </c>
      <c r="M264" s="11">
        <f t="shared" si="16"/>
        <v>1.4903999999999999</v>
      </c>
    </row>
    <row r="265" spans="1:13" x14ac:dyDescent="0.35">
      <c r="A265" t="s">
        <v>286</v>
      </c>
      <c r="B265" t="s">
        <v>287</v>
      </c>
      <c r="C265" t="s">
        <v>52</v>
      </c>
      <c r="D265" s="7" t="s">
        <v>289</v>
      </c>
      <c r="E265" t="s">
        <v>280</v>
      </c>
      <c r="F265" t="s">
        <v>24</v>
      </c>
      <c r="G265">
        <v>3</v>
      </c>
      <c r="H265">
        <v>2</v>
      </c>
      <c r="I265">
        <v>58</v>
      </c>
      <c r="J265">
        <f>I265*$J$1</f>
        <v>8.6999999999999993</v>
      </c>
      <c r="K265">
        <f>INDEX(Tabulka1[],MATCH(Osvětlení!E265,Tabulka1[Skupina],0),2)</f>
        <v>360</v>
      </c>
      <c r="M265" s="11">
        <f t="shared" si="16"/>
        <v>0.40020000000000006</v>
      </c>
    </row>
    <row r="266" spans="1:13" x14ac:dyDescent="0.35">
      <c r="A266" t="s">
        <v>286</v>
      </c>
      <c r="B266" t="s">
        <v>287</v>
      </c>
      <c r="C266" t="s">
        <v>52</v>
      </c>
      <c r="D266" s="7" t="s">
        <v>288</v>
      </c>
      <c r="E266" t="s">
        <v>284</v>
      </c>
      <c r="F266" t="s">
        <v>24</v>
      </c>
      <c r="G266">
        <v>6</v>
      </c>
      <c r="H266">
        <v>4</v>
      </c>
      <c r="I266">
        <v>18</v>
      </c>
      <c r="J266">
        <f>I266*$J$1</f>
        <v>2.6999999999999997</v>
      </c>
      <c r="K266">
        <f>INDEX(Tabulka1[],MATCH(Osvětlení!E266,Tabulka1[Skupina],0),2)</f>
        <v>1100</v>
      </c>
      <c r="M266" s="11">
        <f t="shared" si="16"/>
        <v>0.49679999999999996</v>
      </c>
    </row>
    <row r="267" spans="1:13" x14ac:dyDescent="0.35">
      <c r="A267" t="s">
        <v>286</v>
      </c>
      <c r="B267" t="s">
        <v>287</v>
      </c>
      <c r="C267" t="s">
        <v>52</v>
      </c>
      <c r="D267" t="s">
        <v>290</v>
      </c>
      <c r="E267" t="s">
        <v>282</v>
      </c>
      <c r="F267" t="s">
        <v>24</v>
      </c>
      <c r="G267">
        <v>4</v>
      </c>
      <c r="H267">
        <v>4</v>
      </c>
      <c r="I267">
        <v>18</v>
      </c>
      <c r="J267">
        <f>I267*$J$1</f>
        <v>2.6999999999999997</v>
      </c>
      <c r="K267">
        <f>INDEX(Tabulka1[],MATCH(Osvětlení!E267,Tabulka1[Skupina],0),2)</f>
        <v>730</v>
      </c>
      <c r="M267" s="11">
        <f t="shared" si="16"/>
        <v>0.33119999999999999</v>
      </c>
    </row>
    <row r="268" spans="1:13" x14ac:dyDescent="0.35">
      <c r="A268" t="s">
        <v>286</v>
      </c>
      <c r="B268" t="s">
        <v>287</v>
      </c>
      <c r="C268" t="s">
        <v>52</v>
      </c>
      <c r="D268" s="7" t="s">
        <v>301</v>
      </c>
      <c r="E268" t="s">
        <v>282</v>
      </c>
      <c r="F268" t="s">
        <v>366</v>
      </c>
      <c r="G268">
        <f>1+1+1+1+1+1</f>
        <v>6</v>
      </c>
      <c r="H268">
        <v>2</v>
      </c>
      <c r="I268">
        <v>26</v>
      </c>
      <c r="K268">
        <f>INDEX(Tabulka1[],MATCH(Osvětlení!E268,Tabulka1[Skupina],0),2)</f>
        <v>730</v>
      </c>
      <c r="M268" s="11">
        <f t="shared" si="16"/>
        <v>0.312</v>
      </c>
    </row>
    <row r="269" spans="1:13" x14ac:dyDescent="0.35">
      <c r="A269" t="s">
        <v>286</v>
      </c>
      <c r="B269" t="s">
        <v>287</v>
      </c>
      <c r="C269" t="s">
        <v>52</v>
      </c>
      <c r="D269" s="7" t="s">
        <v>291</v>
      </c>
      <c r="E269" t="s">
        <v>284</v>
      </c>
      <c r="F269" t="s">
        <v>24</v>
      </c>
      <c r="G269">
        <v>12</v>
      </c>
      <c r="H269">
        <v>4</v>
      </c>
      <c r="I269">
        <v>18</v>
      </c>
      <c r="J269">
        <f>I269*$J$1</f>
        <v>2.6999999999999997</v>
      </c>
      <c r="K269">
        <f>INDEX(Tabulka1[],MATCH(Osvětlení!E269,Tabulka1[Skupina],0),2)</f>
        <v>1100</v>
      </c>
      <c r="M269" s="11">
        <f t="shared" si="16"/>
        <v>0.99359999999999993</v>
      </c>
    </row>
    <row r="270" spans="1:13" x14ac:dyDescent="0.35">
      <c r="A270" t="s">
        <v>286</v>
      </c>
      <c r="B270" t="s">
        <v>287</v>
      </c>
      <c r="C270" t="s">
        <v>52</v>
      </c>
      <c r="D270" s="7" t="s">
        <v>298</v>
      </c>
      <c r="E270" t="s">
        <v>280</v>
      </c>
      <c r="F270" t="s">
        <v>24</v>
      </c>
      <c r="G270">
        <f>2+2</f>
        <v>4</v>
      </c>
      <c r="H270">
        <v>4</v>
      </c>
      <c r="I270">
        <v>18</v>
      </c>
      <c r="J270">
        <f>I270*$J$1</f>
        <v>2.6999999999999997</v>
      </c>
      <c r="K270">
        <f>INDEX(Tabulka1[],MATCH(Osvětlení!E270,Tabulka1[Skupina],0),2)</f>
        <v>360</v>
      </c>
      <c r="M270" s="11">
        <f t="shared" si="16"/>
        <v>0.33119999999999999</v>
      </c>
    </row>
    <row r="271" spans="1:13" x14ac:dyDescent="0.35">
      <c r="A271" t="s">
        <v>286</v>
      </c>
      <c r="B271" t="s">
        <v>287</v>
      </c>
      <c r="C271" t="s">
        <v>52</v>
      </c>
      <c r="D271" s="7" t="s">
        <v>292</v>
      </c>
      <c r="E271" t="s">
        <v>280</v>
      </c>
      <c r="F271" t="s">
        <v>24</v>
      </c>
      <c r="G271">
        <v>11</v>
      </c>
      <c r="H271">
        <v>4</v>
      </c>
      <c r="I271">
        <v>18</v>
      </c>
      <c r="J271">
        <f>I271*$J$1</f>
        <v>2.6999999999999997</v>
      </c>
      <c r="K271">
        <f>INDEX(Tabulka1[],MATCH(Osvětlení!E271,Tabulka1[Skupina],0),2)</f>
        <v>360</v>
      </c>
      <c r="M271" s="11">
        <f t="shared" si="16"/>
        <v>0.91079999999999994</v>
      </c>
    </row>
    <row r="272" spans="1:13" x14ac:dyDescent="0.35">
      <c r="A272" t="s">
        <v>286</v>
      </c>
      <c r="B272" t="s">
        <v>287</v>
      </c>
      <c r="C272" t="s">
        <v>52</v>
      </c>
      <c r="D272" s="7" t="s">
        <v>293</v>
      </c>
      <c r="E272" t="s">
        <v>280</v>
      </c>
      <c r="F272" t="s">
        <v>305</v>
      </c>
      <c r="G272">
        <v>1</v>
      </c>
      <c r="H272">
        <v>2</v>
      </c>
      <c r="I272">
        <v>58</v>
      </c>
      <c r="K272">
        <f>INDEX(Tabulka1[],MATCH(Osvětlení!E272,Tabulka1[Skupina],0),2)</f>
        <v>360</v>
      </c>
      <c r="M272" s="11">
        <f t="shared" si="16"/>
        <v>0.11600000000000001</v>
      </c>
    </row>
    <row r="273" spans="1:13" x14ac:dyDescent="0.35">
      <c r="A273" t="s">
        <v>286</v>
      </c>
      <c r="B273" t="s">
        <v>287</v>
      </c>
      <c r="C273" t="s">
        <v>52</v>
      </c>
      <c r="D273" s="7" t="s">
        <v>296</v>
      </c>
      <c r="E273" t="s">
        <v>171</v>
      </c>
      <c r="F273" t="s">
        <v>24</v>
      </c>
      <c r="G273">
        <f>4+6+6+4</f>
        <v>20</v>
      </c>
      <c r="H273">
        <v>4</v>
      </c>
      <c r="I273">
        <v>18</v>
      </c>
      <c r="J273">
        <f>I273*$J$1</f>
        <v>2.6999999999999997</v>
      </c>
      <c r="K273">
        <f>INDEX(Tabulka1[],MATCH(Osvětlení!E273,Tabulka1[Skupina],0),2)</f>
        <v>2200</v>
      </c>
      <c r="M273" s="11">
        <f t="shared" si="16"/>
        <v>1.6560000000000001</v>
      </c>
    </row>
    <row r="274" spans="1:13" x14ac:dyDescent="0.35">
      <c r="A274" t="s">
        <v>286</v>
      </c>
      <c r="B274" t="s">
        <v>287</v>
      </c>
      <c r="C274" t="s">
        <v>52</v>
      </c>
      <c r="D274" s="7" t="s">
        <v>295</v>
      </c>
      <c r="E274" t="s">
        <v>278</v>
      </c>
      <c r="F274" t="s">
        <v>366</v>
      </c>
      <c r="G274">
        <f>2+2</f>
        <v>4</v>
      </c>
      <c r="H274">
        <v>2</v>
      </c>
      <c r="I274">
        <v>26</v>
      </c>
      <c r="K274">
        <f>INDEX(Tabulka1[],MATCH(Osvětlení!E274,Tabulka1[Skupina],0),2)</f>
        <v>3200</v>
      </c>
      <c r="M274" s="11">
        <f t="shared" si="16"/>
        <v>0.20800000000000002</v>
      </c>
    </row>
    <row r="275" spans="1:13" x14ac:dyDescent="0.35">
      <c r="A275" t="s">
        <v>286</v>
      </c>
      <c r="B275" t="s">
        <v>287</v>
      </c>
      <c r="C275" t="s">
        <v>52</v>
      </c>
      <c r="D275" s="7" t="s">
        <v>299</v>
      </c>
      <c r="E275" t="s">
        <v>284</v>
      </c>
      <c r="F275" t="s">
        <v>24</v>
      </c>
      <c r="G275">
        <v>6</v>
      </c>
      <c r="H275">
        <v>4</v>
      </c>
      <c r="I275">
        <v>18</v>
      </c>
      <c r="J275">
        <f>I275*$J$1</f>
        <v>2.6999999999999997</v>
      </c>
      <c r="K275">
        <f>INDEX(Tabulka1[],MATCH(Osvětlení!E275,Tabulka1[Skupina],0),2)</f>
        <v>1100</v>
      </c>
      <c r="M275" s="11">
        <f t="shared" si="16"/>
        <v>0.49679999999999996</v>
      </c>
    </row>
    <row r="276" spans="1:13" x14ac:dyDescent="0.35">
      <c r="A276" t="s">
        <v>286</v>
      </c>
      <c r="B276" t="s">
        <v>287</v>
      </c>
      <c r="C276" t="s">
        <v>52</v>
      </c>
      <c r="D276" s="7" t="s">
        <v>300</v>
      </c>
      <c r="E276" t="s">
        <v>282</v>
      </c>
      <c r="F276" t="s">
        <v>366</v>
      </c>
      <c r="G276">
        <v>2</v>
      </c>
      <c r="H276">
        <v>2</v>
      </c>
      <c r="I276">
        <v>26</v>
      </c>
      <c r="K276">
        <f>INDEX(Tabulka1[],MATCH(Osvětlení!E276,Tabulka1[Skupina],0),2)</f>
        <v>730</v>
      </c>
      <c r="M276" s="11">
        <f t="shared" si="16"/>
        <v>0.10400000000000001</v>
      </c>
    </row>
    <row r="277" spans="1:13" x14ac:dyDescent="0.35">
      <c r="A277" t="s">
        <v>286</v>
      </c>
      <c r="B277" t="s">
        <v>287</v>
      </c>
      <c r="C277" t="s">
        <v>52</v>
      </c>
      <c r="D277" s="7" t="s">
        <v>302</v>
      </c>
      <c r="E277" t="s">
        <v>280</v>
      </c>
      <c r="F277" t="s">
        <v>305</v>
      </c>
      <c r="G277">
        <v>2</v>
      </c>
      <c r="H277">
        <v>2</v>
      </c>
      <c r="I277">
        <v>58</v>
      </c>
      <c r="K277">
        <f>INDEX(Tabulka1[],MATCH(Osvětlení!E277,Tabulka1[Skupina],0),2)</f>
        <v>360</v>
      </c>
      <c r="M277" s="11">
        <f t="shared" si="16"/>
        <v>0.23200000000000001</v>
      </c>
    </row>
    <row r="278" spans="1:13" x14ac:dyDescent="0.35">
      <c r="A278" t="s">
        <v>286</v>
      </c>
      <c r="B278" t="s">
        <v>287</v>
      </c>
      <c r="C278" t="s">
        <v>23</v>
      </c>
      <c r="D278" s="7" t="s">
        <v>309</v>
      </c>
      <c r="E278" t="s">
        <v>278</v>
      </c>
      <c r="F278" t="s">
        <v>24</v>
      </c>
      <c r="G278">
        <v>10</v>
      </c>
      <c r="H278">
        <v>1</v>
      </c>
      <c r="I278">
        <v>36</v>
      </c>
      <c r="J278">
        <f>I278*$J$1</f>
        <v>5.3999999999999995</v>
      </c>
      <c r="K278">
        <f>INDEX(Tabulka1[],MATCH(Osvětlení!E278,Tabulka1[Skupina],0),2)</f>
        <v>3200</v>
      </c>
      <c r="M278" s="11">
        <f t="shared" si="16"/>
        <v>0.41400000000000003</v>
      </c>
    </row>
    <row r="279" spans="1:13" x14ac:dyDescent="0.35">
      <c r="A279" t="s">
        <v>286</v>
      </c>
      <c r="B279" t="s">
        <v>287</v>
      </c>
      <c r="C279" t="s">
        <v>23</v>
      </c>
      <c r="D279" s="7" t="s">
        <v>310</v>
      </c>
      <c r="E279" t="s">
        <v>280</v>
      </c>
      <c r="F279" t="s">
        <v>329</v>
      </c>
      <c r="G279">
        <f>3+2</f>
        <v>5</v>
      </c>
      <c r="H279">
        <v>1</v>
      </c>
      <c r="I279">
        <v>75</v>
      </c>
      <c r="K279">
        <f>INDEX(Tabulka1[],MATCH(Osvětlení!E279,Tabulka1[Skupina],0),2)</f>
        <v>360</v>
      </c>
      <c r="M279" s="11">
        <f t="shared" si="16"/>
        <v>0.375</v>
      </c>
    </row>
    <row r="280" spans="1:13" x14ac:dyDescent="0.35">
      <c r="A280" t="s">
        <v>286</v>
      </c>
      <c r="B280" t="s">
        <v>287</v>
      </c>
      <c r="C280" t="s">
        <v>23</v>
      </c>
      <c r="D280" s="7" t="s">
        <v>311</v>
      </c>
      <c r="E280" t="s">
        <v>279</v>
      </c>
      <c r="F280" t="s">
        <v>24</v>
      </c>
      <c r="G280">
        <v>9</v>
      </c>
      <c r="H280">
        <v>4</v>
      </c>
      <c r="I280">
        <v>18</v>
      </c>
      <c r="J280">
        <f>I280*$J$1</f>
        <v>2.6999999999999997</v>
      </c>
      <c r="K280">
        <f>INDEX(Tabulka1[],MATCH(Osvětlení!E280,Tabulka1[Skupina],0),2)</f>
        <v>1100</v>
      </c>
      <c r="M280" s="11">
        <f t="shared" si="16"/>
        <v>0.74519999999999997</v>
      </c>
    </row>
    <row r="281" spans="1:13" x14ac:dyDescent="0.35">
      <c r="A281" t="s">
        <v>286</v>
      </c>
      <c r="B281" t="s">
        <v>287</v>
      </c>
      <c r="C281" t="s">
        <v>23</v>
      </c>
      <c r="D281" s="7" t="s">
        <v>312</v>
      </c>
      <c r="E281" t="s">
        <v>279</v>
      </c>
      <c r="F281" t="s">
        <v>24</v>
      </c>
      <c r="G281">
        <v>7</v>
      </c>
      <c r="H281">
        <v>4</v>
      </c>
      <c r="I281">
        <v>18</v>
      </c>
      <c r="J281">
        <f>I281*$J$1</f>
        <v>2.6999999999999997</v>
      </c>
      <c r="K281">
        <f>INDEX(Tabulka1[],MATCH(Osvětlení!E281,Tabulka1[Skupina],0),2)</f>
        <v>1100</v>
      </c>
      <c r="M281" s="11">
        <f t="shared" si="16"/>
        <v>0.5796</v>
      </c>
    </row>
    <row r="282" spans="1:13" x14ac:dyDescent="0.35">
      <c r="A282" t="s">
        <v>286</v>
      </c>
      <c r="B282" t="s">
        <v>287</v>
      </c>
      <c r="C282" t="s">
        <v>23</v>
      </c>
      <c r="D282" s="7" t="s">
        <v>325</v>
      </c>
      <c r="E282" t="s">
        <v>282</v>
      </c>
      <c r="F282" t="s">
        <v>366</v>
      </c>
      <c r="G282">
        <f>2+1+1+1</f>
        <v>5</v>
      </c>
      <c r="H282">
        <v>2</v>
      </c>
      <c r="I282">
        <v>26</v>
      </c>
      <c r="K282">
        <f>INDEX(Tabulka1[],MATCH(Osvětlení!E282,Tabulka1[Skupina],0),2)</f>
        <v>730</v>
      </c>
      <c r="M282" s="11">
        <f t="shared" si="16"/>
        <v>0.26</v>
      </c>
    </row>
    <row r="283" spans="1:13" x14ac:dyDescent="0.35">
      <c r="A283" t="s">
        <v>286</v>
      </c>
      <c r="B283" t="s">
        <v>287</v>
      </c>
      <c r="C283" t="s">
        <v>23</v>
      </c>
      <c r="D283" s="7" t="s">
        <v>313</v>
      </c>
      <c r="E283" t="s">
        <v>282</v>
      </c>
      <c r="F283" t="s">
        <v>366</v>
      </c>
      <c r="G283">
        <f>1+1</f>
        <v>2</v>
      </c>
      <c r="H283">
        <v>2</v>
      </c>
      <c r="I283">
        <v>26</v>
      </c>
      <c r="K283">
        <f>INDEX(Tabulka1[],MATCH(Osvětlení!E283,Tabulka1[Skupina],0),2)</f>
        <v>730</v>
      </c>
      <c r="M283" s="11">
        <f t="shared" si="16"/>
        <v>0.10400000000000001</v>
      </c>
    </row>
    <row r="284" spans="1:13" x14ac:dyDescent="0.35">
      <c r="A284" t="s">
        <v>286</v>
      </c>
      <c r="B284" t="s">
        <v>287</v>
      </c>
      <c r="C284" t="s">
        <v>23</v>
      </c>
      <c r="D284" s="7" t="s">
        <v>314</v>
      </c>
      <c r="E284" t="s">
        <v>282</v>
      </c>
      <c r="F284" t="s">
        <v>366</v>
      </c>
      <c r="G284">
        <v>2</v>
      </c>
      <c r="H284">
        <v>2</v>
      </c>
      <c r="I284">
        <v>26</v>
      </c>
      <c r="K284">
        <f>INDEX(Tabulka1[],MATCH(Osvětlení!E284,Tabulka1[Skupina],0),2)</f>
        <v>730</v>
      </c>
      <c r="M284" s="11">
        <f t="shared" si="16"/>
        <v>0.10400000000000001</v>
      </c>
    </row>
    <row r="285" spans="1:13" x14ac:dyDescent="0.35">
      <c r="A285" t="s">
        <v>286</v>
      </c>
      <c r="B285" t="s">
        <v>287</v>
      </c>
      <c r="C285" t="s">
        <v>23</v>
      </c>
      <c r="D285" s="7" t="s">
        <v>315</v>
      </c>
      <c r="E285" t="s">
        <v>282</v>
      </c>
      <c r="F285" t="s">
        <v>366</v>
      </c>
      <c r="G285">
        <v>1</v>
      </c>
      <c r="H285">
        <v>2</v>
      </c>
      <c r="I285">
        <v>26</v>
      </c>
      <c r="K285">
        <f>INDEX(Tabulka1[],MATCH(Osvětlení!E285,Tabulka1[Skupina],0),2)</f>
        <v>730</v>
      </c>
      <c r="M285" s="11">
        <f t="shared" si="16"/>
        <v>5.2000000000000005E-2</v>
      </c>
    </row>
    <row r="286" spans="1:13" x14ac:dyDescent="0.35">
      <c r="A286" t="s">
        <v>286</v>
      </c>
      <c r="B286" t="s">
        <v>287</v>
      </c>
      <c r="C286" t="s">
        <v>23</v>
      </c>
      <c r="D286" s="7" t="s">
        <v>316</v>
      </c>
      <c r="E286" t="s">
        <v>282</v>
      </c>
      <c r="F286" t="s">
        <v>366</v>
      </c>
      <c r="G286">
        <v>1</v>
      </c>
      <c r="H286">
        <v>2</v>
      </c>
      <c r="I286">
        <v>26</v>
      </c>
      <c r="K286">
        <f>INDEX(Tabulka1[],MATCH(Osvětlení!E286,Tabulka1[Skupina],0),2)</f>
        <v>730</v>
      </c>
      <c r="M286" s="11">
        <f t="shared" si="16"/>
        <v>5.2000000000000005E-2</v>
      </c>
    </row>
    <row r="287" spans="1:13" x14ac:dyDescent="0.35">
      <c r="A287" t="s">
        <v>286</v>
      </c>
      <c r="B287" t="s">
        <v>287</v>
      </c>
      <c r="C287" t="s">
        <v>23</v>
      </c>
      <c r="D287" s="7" t="s">
        <v>317</v>
      </c>
      <c r="E287" t="s">
        <v>282</v>
      </c>
      <c r="F287" t="s">
        <v>366</v>
      </c>
      <c r="G287">
        <v>1</v>
      </c>
      <c r="H287">
        <v>2</v>
      </c>
      <c r="I287">
        <v>26</v>
      </c>
      <c r="K287">
        <f>INDEX(Tabulka1[],MATCH(Osvětlení!E287,Tabulka1[Skupina],0),2)</f>
        <v>730</v>
      </c>
      <c r="M287" s="11">
        <f t="shared" si="16"/>
        <v>5.2000000000000005E-2</v>
      </c>
    </row>
    <row r="288" spans="1:13" x14ac:dyDescent="0.35">
      <c r="A288" t="s">
        <v>286</v>
      </c>
      <c r="B288" t="s">
        <v>287</v>
      </c>
      <c r="C288" t="s">
        <v>23</v>
      </c>
      <c r="D288" s="7" t="s">
        <v>318</v>
      </c>
      <c r="E288" t="s">
        <v>17</v>
      </c>
      <c r="F288" t="s">
        <v>24</v>
      </c>
      <c r="G288">
        <v>2</v>
      </c>
      <c r="H288">
        <v>1</v>
      </c>
      <c r="I288">
        <v>58</v>
      </c>
      <c r="J288">
        <f>I288*$J$1</f>
        <v>8.6999999999999993</v>
      </c>
      <c r="K288">
        <f>INDEX(Tabulka1[],MATCH(Osvětlení!E288,Tabulka1[Skupina],0),2)</f>
        <v>2900</v>
      </c>
      <c r="M288" s="11">
        <f t="shared" si="16"/>
        <v>0.13340000000000002</v>
      </c>
    </row>
    <row r="289" spans="1:13" x14ac:dyDescent="0.35">
      <c r="A289" t="s">
        <v>286</v>
      </c>
      <c r="B289" t="s">
        <v>287</v>
      </c>
      <c r="C289" t="s">
        <v>23</v>
      </c>
      <c r="D289" s="7" t="s">
        <v>319</v>
      </c>
      <c r="E289" t="s">
        <v>36</v>
      </c>
      <c r="F289" t="s">
        <v>24</v>
      </c>
      <c r="G289">
        <v>7</v>
      </c>
      <c r="H289">
        <v>4</v>
      </c>
      <c r="I289">
        <v>18</v>
      </c>
      <c r="J289">
        <f>I289*$J$1</f>
        <v>2.6999999999999997</v>
      </c>
      <c r="K289">
        <f>INDEX(Tabulka1[],MATCH(Osvětlení!E289,Tabulka1[Skupina],0),2)</f>
        <v>2000</v>
      </c>
      <c r="M289" s="11">
        <f t="shared" si="16"/>
        <v>0.5796</v>
      </c>
    </row>
    <row r="290" spans="1:13" x14ac:dyDescent="0.35">
      <c r="A290" t="s">
        <v>286</v>
      </c>
      <c r="B290" t="s">
        <v>287</v>
      </c>
      <c r="C290" t="s">
        <v>23</v>
      </c>
      <c r="D290" s="7" t="s">
        <v>320</v>
      </c>
      <c r="E290" t="s">
        <v>36</v>
      </c>
      <c r="F290" t="s">
        <v>24</v>
      </c>
      <c r="G290">
        <v>15</v>
      </c>
      <c r="H290">
        <v>4</v>
      </c>
      <c r="I290">
        <v>18</v>
      </c>
      <c r="J290">
        <f>I290*$J$1</f>
        <v>2.6999999999999997</v>
      </c>
      <c r="K290">
        <f>INDEX(Tabulka1[],MATCH(Osvětlení!E290,Tabulka1[Skupina],0),2)</f>
        <v>2000</v>
      </c>
      <c r="M290" s="11">
        <f t="shared" si="16"/>
        <v>1.242</v>
      </c>
    </row>
    <row r="291" spans="1:13" x14ac:dyDescent="0.35">
      <c r="A291" t="s">
        <v>286</v>
      </c>
      <c r="B291" t="s">
        <v>287</v>
      </c>
      <c r="C291" t="s">
        <v>23</v>
      </c>
      <c r="D291" s="7" t="s">
        <v>321</v>
      </c>
      <c r="E291" t="s">
        <v>36</v>
      </c>
      <c r="F291" t="s">
        <v>24</v>
      </c>
      <c r="G291">
        <v>12</v>
      </c>
      <c r="H291">
        <v>4</v>
      </c>
      <c r="I291">
        <v>18</v>
      </c>
      <c r="J291">
        <f>I291*$J$1</f>
        <v>2.6999999999999997</v>
      </c>
      <c r="K291">
        <f>INDEX(Tabulka1[],MATCH(Osvětlení!E291,Tabulka1[Skupina],0),2)</f>
        <v>2000</v>
      </c>
      <c r="M291" s="11">
        <f t="shared" si="16"/>
        <v>0.99359999999999993</v>
      </c>
    </row>
    <row r="292" spans="1:13" x14ac:dyDescent="0.35">
      <c r="A292" t="s">
        <v>286</v>
      </c>
      <c r="B292" t="s">
        <v>287</v>
      </c>
      <c r="C292" t="s">
        <v>23</v>
      </c>
      <c r="D292" s="7" t="s">
        <v>322</v>
      </c>
      <c r="E292" t="s">
        <v>36</v>
      </c>
      <c r="F292" t="s">
        <v>24</v>
      </c>
      <c r="G292">
        <v>9</v>
      </c>
      <c r="H292">
        <v>4</v>
      </c>
      <c r="I292">
        <v>18</v>
      </c>
      <c r="J292">
        <f>I292*$J$1</f>
        <v>2.6999999999999997</v>
      </c>
      <c r="K292">
        <f>INDEX(Tabulka1[],MATCH(Osvětlení!E292,Tabulka1[Skupina],0),2)</f>
        <v>2000</v>
      </c>
      <c r="M292" s="11">
        <f t="shared" si="16"/>
        <v>0.74519999999999997</v>
      </c>
    </row>
    <row r="293" spans="1:13" x14ac:dyDescent="0.35">
      <c r="A293" t="s">
        <v>286</v>
      </c>
      <c r="B293" t="s">
        <v>287</v>
      </c>
      <c r="C293" t="s">
        <v>23</v>
      </c>
      <c r="D293" s="7" t="s">
        <v>322</v>
      </c>
      <c r="E293" t="s">
        <v>36</v>
      </c>
      <c r="F293" t="s">
        <v>304</v>
      </c>
      <c r="G293">
        <v>1</v>
      </c>
      <c r="H293">
        <v>1</v>
      </c>
      <c r="I293">
        <v>11</v>
      </c>
      <c r="K293">
        <f>INDEX(Tabulka1[],MATCH(Osvětlení!E293,Tabulka1[Skupina],0),2)</f>
        <v>2000</v>
      </c>
      <c r="M293" s="11">
        <f t="shared" si="16"/>
        <v>1.0999999999999999E-2</v>
      </c>
    </row>
    <row r="294" spans="1:13" x14ac:dyDescent="0.35">
      <c r="A294" t="s">
        <v>286</v>
      </c>
      <c r="B294" t="s">
        <v>287</v>
      </c>
      <c r="C294" t="s">
        <v>23</v>
      </c>
      <c r="D294" s="7" t="s">
        <v>323</v>
      </c>
      <c r="E294" t="s">
        <v>36</v>
      </c>
      <c r="F294" t="s">
        <v>24</v>
      </c>
      <c r="G294">
        <v>9</v>
      </c>
      <c r="H294">
        <v>4</v>
      </c>
      <c r="I294">
        <v>18</v>
      </c>
      <c r="J294">
        <f>I294*$J$1</f>
        <v>2.6999999999999997</v>
      </c>
      <c r="K294">
        <f>INDEX(Tabulka1[],MATCH(Osvětlení!E294,Tabulka1[Skupina],0),2)</f>
        <v>2000</v>
      </c>
      <c r="M294" s="11">
        <f t="shared" si="16"/>
        <v>0.74519999999999997</v>
      </c>
    </row>
    <row r="295" spans="1:13" x14ac:dyDescent="0.35">
      <c r="A295" t="s">
        <v>286</v>
      </c>
      <c r="B295" t="s">
        <v>287</v>
      </c>
      <c r="C295" t="s">
        <v>23</v>
      </c>
      <c r="D295" s="7" t="s">
        <v>324</v>
      </c>
      <c r="E295" t="s">
        <v>36</v>
      </c>
      <c r="F295" t="s">
        <v>24</v>
      </c>
      <c r="G295">
        <v>3</v>
      </c>
      <c r="H295">
        <v>4</v>
      </c>
      <c r="I295">
        <v>18</v>
      </c>
      <c r="J295">
        <f>I295*$J$1</f>
        <v>2.6999999999999997</v>
      </c>
      <c r="K295">
        <f>INDEX(Tabulka1[],MATCH(Osvětlení!E295,Tabulka1[Skupina],0),2)</f>
        <v>2000</v>
      </c>
      <c r="M295" s="11">
        <f t="shared" si="16"/>
        <v>0.24839999999999998</v>
      </c>
    </row>
    <row r="296" spans="1:13" x14ac:dyDescent="0.35">
      <c r="A296" t="s">
        <v>286</v>
      </c>
      <c r="B296" t="s">
        <v>287</v>
      </c>
      <c r="C296" t="s">
        <v>23</v>
      </c>
      <c r="D296" s="7" t="s">
        <v>326</v>
      </c>
      <c r="E296" t="s">
        <v>282</v>
      </c>
      <c r="F296" t="s">
        <v>366</v>
      </c>
      <c r="G296">
        <v>1</v>
      </c>
      <c r="H296">
        <v>2</v>
      </c>
      <c r="I296">
        <v>26</v>
      </c>
      <c r="K296">
        <f>INDEX(Tabulka1[],MATCH(Osvětlení!E296,Tabulka1[Skupina],0),2)</f>
        <v>730</v>
      </c>
      <c r="M296" s="11">
        <f t="shared" si="16"/>
        <v>5.2000000000000005E-2</v>
      </c>
    </row>
    <row r="297" spans="1:13" x14ac:dyDescent="0.35">
      <c r="A297" t="s">
        <v>286</v>
      </c>
      <c r="B297" t="s">
        <v>287</v>
      </c>
      <c r="C297" t="s">
        <v>23</v>
      </c>
      <c r="D297" s="7" t="s">
        <v>327</v>
      </c>
      <c r="E297" t="s">
        <v>280</v>
      </c>
      <c r="F297" t="s">
        <v>366</v>
      </c>
      <c r="G297">
        <v>1</v>
      </c>
      <c r="H297">
        <v>2</v>
      </c>
      <c r="I297">
        <v>26</v>
      </c>
      <c r="K297">
        <f>INDEX(Tabulka1[],MATCH(Osvětlení!E297,Tabulka1[Skupina],0),2)</f>
        <v>360</v>
      </c>
      <c r="M297" s="11">
        <f t="shared" si="16"/>
        <v>5.2000000000000005E-2</v>
      </c>
    </row>
    <row r="298" spans="1:13" x14ac:dyDescent="0.35">
      <c r="A298" t="s">
        <v>286</v>
      </c>
      <c r="B298" t="s">
        <v>287</v>
      </c>
      <c r="C298" t="s">
        <v>27</v>
      </c>
      <c r="D298" s="7" t="s">
        <v>331</v>
      </c>
      <c r="E298" t="s">
        <v>278</v>
      </c>
      <c r="F298" t="s">
        <v>24</v>
      </c>
      <c r="G298">
        <v>1</v>
      </c>
      <c r="H298">
        <v>4</v>
      </c>
      <c r="I298">
        <v>18</v>
      </c>
      <c r="J298">
        <f>I298*$J$1</f>
        <v>2.6999999999999997</v>
      </c>
      <c r="K298">
        <f>INDEX(Tabulka1[],MATCH(Osvětlení!E298,Tabulka1[Skupina],0),2)</f>
        <v>3200</v>
      </c>
      <c r="M298" s="11">
        <f t="shared" si="16"/>
        <v>8.2799999999999999E-2</v>
      </c>
    </row>
    <row r="299" spans="1:13" x14ac:dyDescent="0.35">
      <c r="A299" t="s">
        <v>286</v>
      </c>
      <c r="B299" t="s">
        <v>287</v>
      </c>
      <c r="C299" t="s">
        <v>27</v>
      </c>
      <c r="D299" s="7" t="s">
        <v>332</v>
      </c>
      <c r="E299" t="s">
        <v>280</v>
      </c>
      <c r="F299" t="s">
        <v>24</v>
      </c>
      <c r="G299">
        <v>3</v>
      </c>
      <c r="H299">
        <v>4</v>
      </c>
      <c r="I299">
        <v>18</v>
      </c>
      <c r="J299">
        <f>I299*$J$1</f>
        <v>2.6999999999999997</v>
      </c>
      <c r="K299">
        <f>INDEX(Tabulka1[],MATCH(Osvětlení!E299,Tabulka1[Skupina],0),2)</f>
        <v>360</v>
      </c>
      <c r="M299" s="11">
        <f t="shared" si="16"/>
        <v>0.24839999999999998</v>
      </c>
    </row>
    <row r="300" spans="1:13" x14ac:dyDescent="0.35">
      <c r="A300" t="s">
        <v>286</v>
      </c>
      <c r="B300" t="s">
        <v>287</v>
      </c>
      <c r="C300" t="s">
        <v>27</v>
      </c>
      <c r="D300" s="7" t="s">
        <v>332</v>
      </c>
      <c r="E300" t="s">
        <v>280</v>
      </c>
      <c r="F300" t="s">
        <v>38</v>
      </c>
      <c r="G300">
        <v>1</v>
      </c>
      <c r="H300">
        <v>2</v>
      </c>
      <c r="I300">
        <v>9</v>
      </c>
      <c r="K300">
        <f>INDEX(Tabulka1[],MATCH(Osvětlení!E300,Tabulka1[Skupina],0),2)</f>
        <v>360</v>
      </c>
      <c r="M300" s="11">
        <f t="shared" si="16"/>
        <v>1.8000000000000002E-2</v>
      </c>
    </row>
    <row r="301" spans="1:13" x14ac:dyDescent="0.35">
      <c r="A301" t="s">
        <v>286</v>
      </c>
      <c r="B301" t="s">
        <v>287</v>
      </c>
      <c r="C301" t="s">
        <v>27</v>
      </c>
      <c r="D301" s="7" t="s">
        <v>333</v>
      </c>
      <c r="E301" t="s">
        <v>278</v>
      </c>
      <c r="F301" t="s">
        <v>24</v>
      </c>
      <c r="G301">
        <v>13</v>
      </c>
      <c r="H301">
        <v>4</v>
      </c>
      <c r="I301">
        <v>18</v>
      </c>
      <c r="J301">
        <f>I301*$J$1</f>
        <v>2.6999999999999997</v>
      </c>
      <c r="K301">
        <f>INDEX(Tabulka1[],MATCH(Osvětlení!E301,Tabulka1[Skupina],0),2)</f>
        <v>3200</v>
      </c>
      <c r="M301" s="11">
        <f t="shared" si="16"/>
        <v>1.0763999999999998</v>
      </c>
    </row>
    <row r="302" spans="1:13" x14ac:dyDescent="0.35">
      <c r="A302" t="s">
        <v>286</v>
      </c>
      <c r="B302" t="s">
        <v>287</v>
      </c>
      <c r="C302" t="s">
        <v>27</v>
      </c>
      <c r="D302" s="7" t="s">
        <v>333</v>
      </c>
      <c r="E302" t="s">
        <v>278</v>
      </c>
      <c r="F302" t="s">
        <v>38</v>
      </c>
      <c r="G302">
        <v>3</v>
      </c>
      <c r="H302">
        <v>2</v>
      </c>
      <c r="I302">
        <v>9</v>
      </c>
      <c r="K302">
        <f>INDEX(Tabulka1[],MATCH(Osvětlení!E302,Tabulka1[Skupina],0),2)</f>
        <v>3200</v>
      </c>
      <c r="M302" s="11">
        <f t="shared" si="16"/>
        <v>5.3999999999999999E-2</v>
      </c>
    </row>
    <row r="303" spans="1:13" x14ac:dyDescent="0.35">
      <c r="A303" t="s">
        <v>286</v>
      </c>
      <c r="B303" t="s">
        <v>287</v>
      </c>
      <c r="C303" t="s">
        <v>27</v>
      </c>
      <c r="D303" s="7" t="s">
        <v>333</v>
      </c>
      <c r="E303" t="s">
        <v>278</v>
      </c>
      <c r="F303" t="s">
        <v>366</v>
      </c>
      <c r="G303">
        <v>2</v>
      </c>
      <c r="H303">
        <v>2</v>
      </c>
      <c r="I303">
        <v>26</v>
      </c>
      <c r="K303">
        <f>INDEX(Tabulka1[],MATCH(Osvětlení!E303,Tabulka1[Skupina],0),2)</f>
        <v>3200</v>
      </c>
      <c r="M303" s="11">
        <f t="shared" si="16"/>
        <v>0.10400000000000001</v>
      </c>
    </row>
    <row r="304" spans="1:13" x14ac:dyDescent="0.35">
      <c r="A304" t="s">
        <v>286</v>
      </c>
      <c r="B304" t="s">
        <v>287</v>
      </c>
      <c r="C304" t="s">
        <v>27</v>
      </c>
      <c r="D304" s="7" t="s">
        <v>334</v>
      </c>
      <c r="E304" t="s">
        <v>36</v>
      </c>
      <c r="F304" t="s">
        <v>24</v>
      </c>
      <c r="G304">
        <v>3</v>
      </c>
      <c r="H304">
        <v>4</v>
      </c>
      <c r="I304">
        <v>18</v>
      </c>
      <c r="J304">
        <f t="shared" ref="J304:J309" si="17">I304*$J$1</f>
        <v>2.6999999999999997</v>
      </c>
      <c r="K304">
        <f>INDEX(Tabulka1[],MATCH(Osvětlení!E304,Tabulka1[Skupina],0),2)</f>
        <v>2000</v>
      </c>
      <c r="M304" s="11">
        <f t="shared" si="16"/>
        <v>0.24839999999999998</v>
      </c>
    </row>
    <row r="305" spans="1:13" x14ac:dyDescent="0.35">
      <c r="A305" t="s">
        <v>286</v>
      </c>
      <c r="B305" t="s">
        <v>287</v>
      </c>
      <c r="C305" t="s">
        <v>27</v>
      </c>
      <c r="D305" s="7" t="s">
        <v>335</v>
      </c>
      <c r="E305" t="s">
        <v>36</v>
      </c>
      <c r="F305" t="s">
        <v>24</v>
      </c>
      <c r="G305">
        <v>4</v>
      </c>
      <c r="H305">
        <v>4</v>
      </c>
      <c r="I305">
        <v>18</v>
      </c>
      <c r="J305">
        <f t="shared" si="17"/>
        <v>2.6999999999999997</v>
      </c>
      <c r="K305">
        <f>INDEX(Tabulka1[],MATCH(Osvětlení!E305,Tabulka1[Skupina],0),2)</f>
        <v>2000</v>
      </c>
      <c r="M305" s="11">
        <f t="shared" si="16"/>
        <v>0.33119999999999999</v>
      </c>
    </row>
    <row r="306" spans="1:13" x14ac:dyDescent="0.35">
      <c r="A306" t="s">
        <v>286</v>
      </c>
      <c r="B306" t="s">
        <v>287</v>
      </c>
      <c r="C306" t="s">
        <v>27</v>
      </c>
      <c r="D306" s="7" t="s">
        <v>335</v>
      </c>
      <c r="E306" t="s">
        <v>36</v>
      </c>
      <c r="F306" t="s">
        <v>24</v>
      </c>
      <c r="G306">
        <v>1</v>
      </c>
      <c r="H306">
        <v>1</v>
      </c>
      <c r="I306">
        <v>18</v>
      </c>
      <c r="J306">
        <f t="shared" si="17"/>
        <v>2.6999999999999997</v>
      </c>
      <c r="K306">
        <f>INDEX(Tabulka1[],MATCH(Osvětlení!E306,Tabulka1[Skupina],0),2)</f>
        <v>2000</v>
      </c>
      <c r="M306" s="11">
        <f t="shared" si="16"/>
        <v>2.07E-2</v>
      </c>
    </row>
    <row r="307" spans="1:13" x14ac:dyDescent="0.35">
      <c r="A307" t="s">
        <v>286</v>
      </c>
      <c r="B307" t="s">
        <v>287</v>
      </c>
      <c r="C307" t="s">
        <v>27</v>
      </c>
      <c r="D307" s="7" t="s">
        <v>337</v>
      </c>
      <c r="E307" t="s">
        <v>171</v>
      </c>
      <c r="F307" t="s">
        <v>24</v>
      </c>
      <c r="G307">
        <v>6</v>
      </c>
      <c r="H307">
        <v>4</v>
      </c>
      <c r="I307">
        <v>18</v>
      </c>
      <c r="J307">
        <f t="shared" si="17"/>
        <v>2.6999999999999997</v>
      </c>
      <c r="K307">
        <f>INDEX(Tabulka1[],MATCH(Osvětlení!E307,Tabulka1[Skupina],0),2)</f>
        <v>2200</v>
      </c>
      <c r="M307" s="11">
        <f t="shared" si="16"/>
        <v>0.49679999999999996</v>
      </c>
    </row>
    <row r="308" spans="1:13" x14ac:dyDescent="0.35">
      <c r="A308" t="s">
        <v>286</v>
      </c>
      <c r="B308" t="s">
        <v>287</v>
      </c>
      <c r="C308" t="s">
        <v>27</v>
      </c>
      <c r="D308" s="7" t="s">
        <v>336</v>
      </c>
      <c r="E308" t="s">
        <v>36</v>
      </c>
      <c r="F308" t="s">
        <v>24</v>
      </c>
      <c r="G308">
        <v>2</v>
      </c>
      <c r="H308">
        <v>4</v>
      </c>
      <c r="I308">
        <v>18</v>
      </c>
      <c r="J308">
        <f t="shared" si="17"/>
        <v>2.6999999999999997</v>
      </c>
      <c r="K308">
        <f>INDEX(Tabulka1[],MATCH(Osvětlení!E308,Tabulka1[Skupina],0),2)</f>
        <v>2000</v>
      </c>
      <c r="M308" s="11">
        <f t="shared" si="16"/>
        <v>0.1656</v>
      </c>
    </row>
    <row r="309" spans="1:13" x14ac:dyDescent="0.35">
      <c r="A309" t="s">
        <v>286</v>
      </c>
      <c r="B309" t="s">
        <v>287</v>
      </c>
      <c r="C309" t="s">
        <v>27</v>
      </c>
      <c r="D309" s="7" t="s">
        <v>336</v>
      </c>
      <c r="E309" t="s">
        <v>36</v>
      </c>
      <c r="F309" t="s">
        <v>24</v>
      </c>
      <c r="G309">
        <v>1</v>
      </c>
      <c r="H309">
        <v>1</v>
      </c>
      <c r="I309">
        <v>18</v>
      </c>
      <c r="J309">
        <f t="shared" si="17"/>
        <v>2.6999999999999997</v>
      </c>
      <c r="K309">
        <f>INDEX(Tabulka1[],MATCH(Osvětlení!E309,Tabulka1[Skupina],0),2)</f>
        <v>2000</v>
      </c>
      <c r="M309" s="11">
        <f t="shared" si="16"/>
        <v>2.07E-2</v>
      </c>
    </row>
    <row r="310" spans="1:13" x14ac:dyDescent="0.35">
      <c r="A310" t="s">
        <v>286</v>
      </c>
      <c r="B310" t="s">
        <v>287</v>
      </c>
      <c r="C310" t="s">
        <v>27</v>
      </c>
      <c r="D310" s="7" t="s">
        <v>338</v>
      </c>
      <c r="E310" t="s">
        <v>278</v>
      </c>
      <c r="F310" t="s">
        <v>366</v>
      </c>
      <c r="G310">
        <v>2</v>
      </c>
      <c r="H310">
        <v>2</v>
      </c>
      <c r="I310">
        <v>26</v>
      </c>
      <c r="K310">
        <f>INDEX(Tabulka1[],MATCH(Osvětlení!E310,Tabulka1[Skupina],0),2)</f>
        <v>3200</v>
      </c>
      <c r="M310" s="11">
        <f t="shared" si="16"/>
        <v>0.10400000000000001</v>
      </c>
    </row>
    <row r="311" spans="1:13" x14ac:dyDescent="0.35">
      <c r="A311" t="s">
        <v>286</v>
      </c>
      <c r="B311" t="s">
        <v>287</v>
      </c>
      <c r="C311" t="s">
        <v>27</v>
      </c>
      <c r="D311" s="7" t="s">
        <v>339</v>
      </c>
      <c r="E311" t="s">
        <v>282</v>
      </c>
      <c r="F311" t="s">
        <v>366</v>
      </c>
      <c r="G311">
        <v>1</v>
      </c>
      <c r="H311">
        <v>2</v>
      </c>
      <c r="I311">
        <v>26</v>
      </c>
      <c r="K311">
        <f>INDEX(Tabulka1[],MATCH(Osvětlení!E311,Tabulka1[Skupina],0),2)</f>
        <v>730</v>
      </c>
      <c r="M311" s="11">
        <f t="shared" si="16"/>
        <v>5.2000000000000005E-2</v>
      </c>
    </row>
    <row r="312" spans="1:13" x14ac:dyDescent="0.35">
      <c r="A312" t="s">
        <v>286</v>
      </c>
      <c r="B312" t="s">
        <v>287</v>
      </c>
      <c r="C312" t="s">
        <v>27</v>
      </c>
      <c r="D312" s="7" t="s">
        <v>340</v>
      </c>
      <c r="E312" t="s">
        <v>282</v>
      </c>
      <c r="F312" t="s">
        <v>366</v>
      </c>
      <c r="G312">
        <v>1</v>
      </c>
      <c r="H312">
        <v>2</v>
      </c>
      <c r="I312">
        <v>26</v>
      </c>
      <c r="K312">
        <f>INDEX(Tabulka1[],MATCH(Osvětlení!E312,Tabulka1[Skupina],0),2)</f>
        <v>730</v>
      </c>
      <c r="M312" s="11">
        <f t="shared" si="16"/>
        <v>5.2000000000000005E-2</v>
      </c>
    </row>
    <row r="313" spans="1:13" x14ac:dyDescent="0.35">
      <c r="A313" t="s">
        <v>286</v>
      </c>
      <c r="B313" t="s">
        <v>287</v>
      </c>
      <c r="C313" t="s">
        <v>27</v>
      </c>
      <c r="D313" s="7" t="s">
        <v>341</v>
      </c>
      <c r="E313" t="s">
        <v>10</v>
      </c>
      <c r="F313" t="s">
        <v>24</v>
      </c>
      <c r="G313">
        <v>2</v>
      </c>
      <c r="H313">
        <v>4</v>
      </c>
      <c r="I313">
        <v>18</v>
      </c>
      <c r="J313">
        <f t="shared" ref="J313:J321" si="18">I313*$J$1</f>
        <v>2.6999999999999997</v>
      </c>
      <c r="K313">
        <f>INDEX(Tabulka1[],MATCH(Osvětlení!E313,Tabulka1[Skupina],0),2)</f>
        <v>360</v>
      </c>
      <c r="M313" s="11">
        <f t="shared" si="16"/>
        <v>0.1656</v>
      </c>
    </row>
    <row r="314" spans="1:13" x14ac:dyDescent="0.35">
      <c r="A314" t="s">
        <v>286</v>
      </c>
      <c r="B314" t="s">
        <v>287</v>
      </c>
      <c r="C314" t="s">
        <v>27</v>
      </c>
      <c r="D314" s="7" t="s">
        <v>341</v>
      </c>
      <c r="E314" t="s">
        <v>10</v>
      </c>
      <c r="F314" t="s">
        <v>24</v>
      </c>
      <c r="G314">
        <v>2</v>
      </c>
      <c r="H314">
        <v>1</v>
      </c>
      <c r="I314">
        <v>18</v>
      </c>
      <c r="J314">
        <f t="shared" si="18"/>
        <v>2.6999999999999997</v>
      </c>
      <c r="K314">
        <f>INDEX(Tabulka1[],MATCH(Osvětlení!E314,Tabulka1[Skupina],0),2)</f>
        <v>360</v>
      </c>
      <c r="M314" s="11">
        <f t="shared" si="16"/>
        <v>4.1399999999999999E-2</v>
      </c>
    </row>
    <row r="315" spans="1:13" x14ac:dyDescent="0.35">
      <c r="A315" t="s">
        <v>286</v>
      </c>
      <c r="B315" t="s">
        <v>287</v>
      </c>
      <c r="C315" t="s">
        <v>27</v>
      </c>
      <c r="D315" s="7" t="s">
        <v>342</v>
      </c>
      <c r="E315" t="s">
        <v>280</v>
      </c>
      <c r="F315" t="s">
        <v>24</v>
      </c>
      <c r="G315">
        <v>5</v>
      </c>
      <c r="H315">
        <v>4</v>
      </c>
      <c r="I315">
        <v>18</v>
      </c>
      <c r="J315">
        <f t="shared" si="18"/>
        <v>2.6999999999999997</v>
      </c>
      <c r="K315">
        <f>INDEX(Tabulka1[],MATCH(Osvětlení!E315,Tabulka1[Skupina],0),2)</f>
        <v>360</v>
      </c>
      <c r="M315" s="11">
        <f t="shared" si="16"/>
        <v>0.41400000000000003</v>
      </c>
    </row>
    <row r="316" spans="1:13" x14ac:dyDescent="0.35">
      <c r="A316" t="s">
        <v>286</v>
      </c>
      <c r="B316" t="s">
        <v>287</v>
      </c>
      <c r="C316" t="s">
        <v>27</v>
      </c>
      <c r="D316" s="7" t="s">
        <v>343</v>
      </c>
      <c r="E316" t="s">
        <v>280</v>
      </c>
      <c r="F316" t="s">
        <v>24</v>
      </c>
      <c r="G316">
        <v>3</v>
      </c>
      <c r="H316">
        <v>4</v>
      </c>
      <c r="I316">
        <v>18</v>
      </c>
      <c r="J316">
        <f t="shared" si="18"/>
        <v>2.6999999999999997</v>
      </c>
      <c r="K316">
        <f>INDEX(Tabulka1[],MATCH(Osvětlení!E316,Tabulka1[Skupina],0),2)</f>
        <v>360</v>
      </c>
      <c r="M316" s="11">
        <f t="shared" si="16"/>
        <v>0.24839999999999998</v>
      </c>
    </row>
    <row r="317" spans="1:13" x14ac:dyDescent="0.35">
      <c r="A317" t="s">
        <v>286</v>
      </c>
      <c r="B317" t="s">
        <v>287</v>
      </c>
      <c r="C317" t="s">
        <v>27</v>
      </c>
      <c r="D317" s="7" t="s">
        <v>344</v>
      </c>
      <c r="E317" t="s">
        <v>282</v>
      </c>
      <c r="F317" t="s">
        <v>24</v>
      </c>
      <c r="G317">
        <v>2</v>
      </c>
      <c r="H317">
        <v>4</v>
      </c>
      <c r="I317">
        <v>18</v>
      </c>
      <c r="J317">
        <f t="shared" si="18"/>
        <v>2.6999999999999997</v>
      </c>
      <c r="K317">
        <f>INDEX(Tabulka1[],MATCH(Osvětlení!E317,Tabulka1[Skupina],0),2)</f>
        <v>730</v>
      </c>
      <c r="M317" s="11">
        <f t="shared" si="16"/>
        <v>0.1656</v>
      </c>
    </row>
    <row r="318" spans="1:13" x14ac:dyDescent="0.35">
      <c r="A318" t="s">
        <v>286</v>
      </c>
      <c r="B318" t="s">
        <v>287</v>
      </c>
      <c r="C318" t="s">
        <v>27</v>
      </c>
      <c r="D318" s="7" t="s">
        <v>345</v>
      </c>
      <c r="E318" t="s">
        <v>279</v>
      </c>
      <c r="F318" t="s">
        <v>24</v>
      </c>
      <c r="G318">
        <v>4</v>
      </c>
      <c r="H318">
        <v>4</v>
      </c>
      <c r="I318">
        <v>18</v>
      </c>
      <c r="J318">
        <f t="shared" si="18"/>
        <v>2.6999999999999997</v>
      </c>
      <c r="K318">
        <f>INDEX(Tabulka1[],MATCH(Osvětlení!E318,Tabulka1[Skupina],0),2)</f>
        <v>1100</v>
      </c>
      <c r="M318" s="11">
        <f t="shared" si="16"/>
        <v>0.33119999999999999</v>
      </c>
    </row>
    <row r="319" spans="1:13" x14ac:dyDescent="0.35">
      <c r="A319" t="s">
        <v>286</v>
      </c>
      <c r="B319" t="s">
        <v>287</v>
      </c>
      <c r="C319" t="s">
        <v>27</v>
      </c>
      <c r="D319" s="7" t="s">
        <v>347</v>
      </c>
      <c r="E319" t="s">
        <v>36</v>
      </c>
      <c r="F319" t="s">
        <v>24</v>
      </c>
      <c r="G319">
        <v>4</v>
      </c>
      <c r="H319">
        <v>4</v>
      </c>
      <c r="I319">
        <v>18</v>
      </c>
      <c r="J319">
        <f t="shared" si="18"/>
        <v>2.6999999999999997</v>
      </c>
      <c r="K319">
        <f>INDEX(Tabulka1[],MATCH(Osvětlení!E319,Tabulka1[Skupina],0),2)</f>
        <v>2000</v>
      </c>
      <c r="M319" s="11">
        <f t="shared" si="16"/>
        <v>0.33119999999999999</v>
      </c>
    </row>
    <row r="320" spans="1:13" x14ac:dyDescent="0.35">
      <c r="A320" t="s">
        <v>286</v>
      </c>
      <c r="B320" t="s">
        <v>287</v>
      </c>
      <c r="C320" t="s">
        <v>27</v>
      </c>
      <c r="D320" s="7" t="s">
        <v>347</v>
      </c>
      <c r="E320" t="s">
        <v>36</v>
      </c>
      <c r="F320" t="s">
        <v>24</v>
      </c>
      <c r="G320">
        <v>1</v>
      </c>
      <c r="H320">
        <v>1</v>
      </c>
      <c r="I320">
        <v>18</v>
      </c>
      <c r="J320">
        <f t="shared" si="18"/>
        <v>2.6999999999999997</v>
      </c>
      <c r="K320">
        <f>INDEX(Tabulka1[],MATCH(Osvětlení!E320,Tabulka1[Skupina],0),2)</f>
        <v>2000</v>
      </c>
      <c r="M320" s="11">
        <f t="shared" si="16"/>
        <v>2.07E-2</v>
      </c>
    </row>
    <row r="321" spans="1:13" x14ac:dyDescent="0.35">
      <c r="A321" t="s">
        <v>286</v>
      </c>
      <c r="B321" t="s">
        <v>287</v>
      </c>
      <c r="C321" t="s">
        <v>27</v>
      </c>
      <c r="D321" s="7" t="s">
        <v>346</v>
      </c>
      <c r="E321" t="s">
        <v>278</v>
      </c>
      <c r="F321" t="s">
        <v>24</v>
      </c>
      <c r="G321">
        <v>3</v>
      </c>
      <c r="H321">
        <v>4</v>
      </c>
      <c r="I321">
        <v>18</v>
      </c>
      <c r="J321">
        <f t="shared" si="18"/>
        <v>2.6999999999999997</v>
      </c>
      <c r="K321">
        <f>INDEX(Tabulka1[],MATCH(Osvětlení!E321,Tabulka1[Skupina],0),2)</f>
        <v>3200</v>
      </c>
      <c r="M321" s="11">
        <f t="shared" si="16"/>
        <v>0.24839999999999998</v>
      </c>
    </row>
    <row r="322" spans="1:13" x14ac:dyDescent="0.35">
      <c r="A322" t="s">
        <v>286</v>
      </c>
      <c r="B322" t="s">
        <v>287</v>
      </c>
      <c r="C322" t="s">
        <v>27</v>
      </c>
      <c r="D322" s="7" t="s">
        <v>346</v>
      </c>
      <c r="E322" t="s">
        <v>278</v>
      </c>
      <c r="F322" t="s">
        <v>38</v>
      </c>
      <c r="G322">
        <v>1</v>
      </c>
      <c r="H322">
        <v>2</v>
      </c>
      <c r="I322">
        <v>9</v>
      </c>
      <c r="K322">
        <f>INDEX(Tabulka1[],MATCH(Osvětlení!E322,Tabulka1[Skupina],0),2)</f>
        <v>3200</v>
      </c>
      <c r="M322" s="11">
        <f t="shared" si="16"/>
        <v>1.8000000000000002E-2</v>
      </c>
    </row>
    <row r="323" spans="1:13" x14ac:dyDescent="0.35">
      <c r="A323" t="s">
        <v>286</v>
      </c>
      <c r="B323" t="s">
        <v>287</v>
      </c>
      <c r="C323" t="s">
        <v>27</v>
      </c>
      <c r="D323" s="7" t="s">
        <v>348</v>
      </c>
      <c r="E323" t="s">
        <v>280</v>
      </c>
      <c r="F323" t="s">
        <v>24</v>
      </c>
      <c r="G323">
        <v>2</v>
      </c>
      <c r="H323">
        <v>4</v>
      </c>
      <c r="I323">
        <v>18</v>
      </c>
      <c r="J323">
        <f>I323*$J$1</f>
        <v>2.6999999999999997</v>
      </c>
      <c r="K323">
        <f>INDEX(Tabulka1[],MATCH(Osvětlení!E323,Tabulka1[Skupina],0),2)</f>
        <v>360</v>
      </c>
      <c r="M323" s="11">
        <f t="shared" si="16"/>
        <v>0.1656</v>
      </c>
    </row>
    <row r="324" spans="1:13" x14ac:dyDescent="0.35">
      <c r="A324" t="s">
        <v>286</v>
      </c>
      <c r="B324" t="s">
        <v>287</v>
      </c>
      <c r="C324" t="s">
        <v>27</v>
      </c>
      <c r="D324" s="7" t="s">
        <v>349</v>
      </c>
      <c r="E324" t="s">
        <v>15</v>
      </c>
      <c r="F324" t="s">
        <v>24</v>
      </c>
      <c r="G324">
        <v>6</v>
      </c>
      <c r="H324">
        <v>4</v>
      </c>
      <c r="I324">
        <v>18</v>
      </c>
      <c r="J324">
        <f>I324*$J$1</f>
        <v>2.6999999999999997</v>
      </c>
      <c r="K324">
        <f>INDEX(Tabulka1[],MATCH(Osvětlení!E324,Tabulka1[Skupina],0),2)</f>
        <v>1800</v>
      </c>
      <c r="M324" s="11">
        <f t="shared" ref="M324:M387" si="19">G324*H324*(I324+J324)*0.001</f>
        <v>0.49679999999999996</v>
      </c>
    </row>
    <row r="325" spans="1:13" x14ac:dyDescent="0.35">
      <c r="A325" t="s">
        <v>286</v>
      </c>
      <c r="B325" t="s">
        <v>287</v>
      </c>
      <c r="C325" t="s">
        <v>27</v>
      </c>
      <c r="D325" s="7" t="s">
        <v>350</v>
      </c>
      <c r="E325" t="s">
        <v>15</v>
      </c>
      <c r="F325" t="s">
        <v>24</v>
      </c>
      <c r="G325">
        <v>12</v>
      </c>
      <c r="H325">
        <v>4</v>
      </c>
      <c r="I325">
        <v>18</v>
      </c>
      <c r="J325">
        <f>I325*$J$1</f>
        <v>2.6999999999999997</v>
      </c>
      <c r="K325">
        <f>INDEX(Tabulka1[],MATCH(Osvětlení!E325,Tabulka1[Skupina],0),2)</f>
        <v>1800</v>
      </c>
      <c r="M325" s="11">
        <f t="shared" si="19"/>
        <v>0.99359999999999993</v>
      </c>
    </row>
    <row r="326" spans="1:13" x14ac:dyDescent="0.35">
      <c r="A326" t="s">
        <v>286</v>
      </c>
      <c r="B326" t="s">
        <v>287</v>
      </c>
      <c r="C326" t="s">
        <v>27</v>
      </c>
      <c r="D326" s="7" t="s">
        <v>351</v>
      </c>
      <c r="E326" t="s">
        <v>15</v>
      </c>
      <c r="F326" t="s">
        <v>24</v>
      </c>
      <c r="G326">
        <v>6</v>
      </c>
      <c r="H326">
        <v>4</v>
      </c>
      <c r="I326">
        <v>18</v>
      </c>
      <c r="J326">
        <f>I326*$J$1</f>
        <v>2.6999999999999997</v>
      </c>
      <c r="K326">
        <f>INDEX(Tabulka1[],MATCH(Osvětlení!E326,Tabulka1[Skupina],0),2)</f>
        <v>1800</v>
      </c>
      <c r="M326" s="11">
        <f t="shared" si="19"/>
        <v>0.49679999999999996</v>
      </c>
    </row>
    <row r="327" spans="1:13" x14ac:dyDescent="0.35">
      <c r="A327" t="s">
        <v>286</v>
      </c>
      <c r="B327" t="s">
        <v>287</v>
      </c>
      <c r="C327" t="s">
        <v>27</v>
      </c>
      <c r="D327" s="7" t="s">
        <v>352</v>
      </c>
      <c r="E327" t="s">
        <v>15</v>
      </c>
      <c r="F327" t="s">
        <v>24</v>
      </c>
      <c r="G327">
        <v>6</v>
      </c>
      <c r="H327">
        <v>4</v>
      </c>
      <c r="I327">
        <v>18</v>
      </c>
      <c r="J327">
        <f>I327*$J$1</f>
        <v>2.6999999999999997</v>
      </c>
      <c r="K327">
        <f>INDEX(Tabulka1[],MATCH(Osvětlení!E327,Tabulka1[Skupina],0),2)</f>
        <v>1800</v>
      </c>
      <c r="M327" s="11">
        <f t="shared" si="19"/>
        <v>0.49679999999999996</v>
      </c>
    </row>
    <row r="328" spans="1:13" x14ac:dyDescent="0.35">
      <c r="A328" t="s">
        <v>286</v>
      </c>
      <c r="B328" t="s">
        <v>287</v>
      </c>
      <c r="C328" t="s">
        <v>27</v>
      </c>
      <c r="D328" s="7" t="s">
        <v>352</v>
      </c>
      <c r="E328" t="s">
        <v>15</v>
      </c>
      <c r="F328" t="s">
        <v>50</v>
      </c>
      <c r="G328">
        <v>1</v>
      </c>
      <c r="H328">
        <v>1</v>
      </c>
      <c r="I328">
        <v>55</v>
      </c>
      <c r="K328">
        <f>INDEX(Tabulka1[],MATCH(Osvětlení!E328,Tabulka1[Skupina],0),2)</f>
        <v>1800</v>
      </c>
      <c r="M328" s="11">
        <f t="shared" si="19"/>
        <v>5.5E-2</v>
      </c>
    </row>
    <row r="329" spans="1:13" x14ac:dyDescent="0.35">
      <c r="A329" t="s">
        <v>286</v>
      </c>
      <c r="B329" t="s">
        <v>287</v>
      </c>
      <c r="C329" t="s">
        <v>27</v>
      </c>
      <c r="D329" s="7" t="s">
        <v>353</v>
      </c>
      <c r="E329" t="s">
        <v>284</v>
      </c>
      <c r="F329" t="s">
        <v>24</v>
      </c>
      <c r="G329">
        <v>6</v>
      </c>
      <c r="H329">
        <v>4</v>
      </c>
      <c r="I329">
        <v>18</v>
      </c>
      <c r="J329">
        <f>I329*$J$1</f>
        <v>2.6999999999999997</v>
      </c>
      <c r="K329">
        <f>INDEX(Tabulka1[],MATCH(Osvětlení!E329,Tabulka1[Skupina],0),2)</f>
        <v>1100</v>
      </c>
      <c r="M329" s="11">
        <f t="shared" si="19"/>
        <v>0.49679999999999996</v>
      </c>
    </row>
    <row r="330" spans="1:13" x14ac:dyDescent="0.35">
      <c r="A330" t="s">
        <v>286</v>
      </c>
      <c r="B330" t="s">
        <v>287</v>
      </c>
      <c r="C330" t="s">
        <v>27</v>
      </c>
      <c r="D330" s="7" t="s">
        <v>354</v>
      </c>
      <c r="E330" t="s">
        <v>278</v>
      </c>
      <c r="F330" t="s">
        <v>366</v>
      </c>
      <c r="G330">
        <v>2</v>
      </c>
      <c r="H330">
        <v>2</v>
      </c>
      <c r="I330">
        <v>26</v>
      </c>
      <c r="K330">
        <f>INDEX(Tabulka1[],MATCH(Osvětlení!E330,Tabulka1[Skupina],0),2)</f>
        <v>3200</v>
      </c>
      <c r="M330" s="11">
        <f t="shared" si="19"/>
        <v>0.10400000000000001</v>
      </c>
    </row>
    <row r="331" spans="1:13" x14ac:dyDescent="0.35">
      <c r="A331" t="s">
        <v>286</v>
      </c>
      <c r="B331" t="s">
        <v>287</v>
      </c>
      <c r="C331" t="s">
        <v>27</v>
      </c>
      <c r="D331" s="7" t="s">
        <v>355</v>
      </c>
      <c r="E331" t="s">
        <v>282</v>
      </c>
      <c r="F331" t="s">
        <v>366</v>
      </c>
      <c r="G331">
        <v>1</v>
      </c>
      <c r="H331">
        <v>2</v>
      </c>
      <c r="I331">
        <v>26</v>
      </c>
      <c r="K331">
        <f>INDEX(Tabulka1[],MATCH(Osvětlení!E331,Tabulka1[Skupina],0),2)</f>
        <v>730</v>
      </c>
      <c r="M331" s="11">
        <f t="shared" si="19"/>
        <v>5.2000000000000005E-2</v>
      </c>
    </row>
    <row r="332" spans="1:13" x14ac:dyDescent="0.35">
      <c r="A332" t="s">
        <v>303</v>
      </c>
      <c r="B332" t="s">
        <v>287</v>
      </c>
      <c r="C332" t="s">
        <v>52</v>
      </c>
      <c r="D332" s="7" t="s">
        <v>328</v>
      </c>
      <c r="E332" t="s">
        <v>278</v>
      </c>
      <c r="F332" t="s">
        <v>38</v>
      </c>
      <c r="G332">
        <f>4+1+1+1</f>
        <v>7</v>
      </c>
      <c r="H332">
        <v>2</v>
      </c>
      <c r="I332">
        <v>9</v>
      </c>
      <c r="K332">
        <f>INDEX(Tabulka1[],MATCH(Osvětlení!E332,Tabulka1[Skupina],0),2)</f>
        <v>3200</v>
      </c>
      <c r="M332" s="11">
        <f t="shared" si="19"/>
        <v>0.126</v>
      </c>
    </row>
    <row r="333" spans="1:13" x14ac:dyDescent="0.35">
      <c r="A333" t="s">
        <v>303</v>
      </c>
      <c r="B333" t="s">
        <v>287</v>
      </c>
      <c r="C333" t="s">
        <v>52</v>
      </c>
      <c r="D333" s="7" t="s">
        <v>288</v>
      </c>
      <c r="E333" t="s">
        <v>284</v>
      </c>
      <c r="F333" t="s">
        <v>38</v>
      </c>
      <c r="G333">
        <v>1</v>
      </c>
      <c r="H333">
        <v>2</v>
      </c>
      <c r="I333">
        <v>9</v>
      </c>
      <c r="K333">
        <f>INDEX(Tabulka1[],MATCH(Osvětlení!E333,Tabulka1[Skupina],0),2)</f>
        <v>1100</v>
      </c>
      <c r="M333" s="11">
        <f t="shared" si="19"/>
        <v>1.8000000000000002E-2</v>
      </c>
    </row>
    <row r="334" spans="1:13" x14ac:dyDescent="0.35">
      <c r="A334" t="s">
        <v>303</v>
      </c>
      <c r="B334" t="s">
        <v>287</v>
      </c>
      <c r="C334" t="s">
        <v>52</v>
      </c>
      <c r="D334" t="s">
        <v>290</v>
      </c>
      <c r="E334" t="s">
        <v>282</v>
      </c>
      <c r="F334" t="s">
        <v>304</v>
      </c>
      <c r="G334">
        <v>4</v>
      </c>
      <c r="H334">
        <v>1</v>
      </c>
      <c r="I334">
        <v>11</v>
      </c>
      <c r="K334">
        <f>INDEX(Tabulka1[],MATCH(Osvětlení!E334,Tabulka1[Skupina],0),2)</f>
        <v>730</v>
      </c>
      <c r="M334" s="11">
        <f t="shared" si="19"/>
        <v>4.3999999999999997E-2</v>
      </c>
    </row>
    <row r="335" spans="1:13" x14ac:dyDescent="0.35">
      <c r="A335" t="s">
        <v>303</v>
      </c>
      <c r="B335" t="s">
        <v>287</v>
      </c>
      <c r="C335" t="s">
        <v>52</v>
      </c>
      <c r="D335" s="7" t="s">
        <v>291</v>
      </c>
      <c r="E335" t="s">
        <v>284</v>
      </c>
      <c r="F335" t="s">
        <v>38</v>
      </c>
      <c r="G335">
        <v>2</v>
      </c>
      <c r="H335">
        <v>2</v>
      </c>
      <c r="I335">
        <v>9</v>
      </c>
      <c r="K335">
        <f>INDEX(Tabulka1[],MATCH(Osvětlení!E335,Tabulka1[Skupina],0),2)</f>
        <v>1100</v>
      </c>
      <c r="M335" s="11">
        <f t="shared" si="19"/>
        <v>3.6000000000000004E-2</v>
      </c>
    </row>
    <row r="336" spans="1:13" x14ac:dyDescent="0.35">
      <c r="A336" t="s">
        <v>303</v>
      </c>
      <c r="B336" t="s">
        <v>287</v>
      </c>
      <c r="C336" t="s">
        <v>52</v>
      </c>
      <c r="D336" s="7" t="s">
        <v>292</v>
      </c>
      <c r="E336" t="s">
        <v>280</v>
      </c>
      <c r="F336" t="s">
        <v>38</v>
      </c>
      <c r="G336">
        <v>1</v>
      </c>
      <c r="H336">
        <v>2</v>
      </c>
      <c r="I336">
        <v>9</v>
      </c>
      <c r="K336">
        <f>INDEX(Tabulka1[],MATCH(Osvětlení!E336,Tabulka1[Skupina],0),2)</f>
        <v>360</v>
      </c>
      <c r="M336" s="11">
        <f t="shared" si="19"/>
        <v>1.8000000000000002E-2</v>
      </c>
    </row>
    <row r="337" spans="1:13" x14ac:dyDescent="0.35">
      <c r="A337" t="s">
        <v>303</v>
      </c>
      <c r="B337" t="s">
        <v>287</v>
      </c>
      <c r="C337" t="s">
        <v>52</v>
      </c>
      <c r="D337" s="7" t="s">
        <v>294</v>
      </c>
      <c r="E337" t="s">
        <v>171</v>
      </c>
      <c r="F337" t="s">
        <v>304</v>
      </c>
      <c r="G337">
        <v>1</v>
      </c>
      <c r="H337">
        <v>1</v>
      </c>
      <c r="I337">
        <v>18</v>
      </c>
      <c r="K337">
        <f>INDEX(Tabulka1[],MATCH(Osvětlení!E337,Tabulka1[Skupina],0),2)</f>
        <v>2200</v>
      </c>
      <c r="M337" s="11">
        <f t="shared" si="19"/>
        <v>1.8000000000000002E-2</v>
      </c>
    </row>
    <row r="338" spans="1:13" x14ac:dyDescent="0.35">
      <c r="A338" t="s">
        <v>303</v>
      </c>
      <c r="B338" t="s">
        <v>287</v>
      </c>
      <c r="C338" t="s">
        <v>52</v>
      </c>
      <c r="D338" s="7" t="s">
        <v>306</v>
      </c>
      <c r="E338" t="s">
        <v>171</v>
      </c>
      <c r="F338" t="s">
        <v>24</v>
      </c>
      <c r="G338">
        <v>1</v>
      </c>
      <c r="H338">
        <v>1</v>
      </c>
      <c r="I338">
        <v>18</v>
      </c>
      <c r="J338">
        <f>I338*$J$1</f>
        <v>2.6999999999999997</v>
      </c>
      <c r="K338">
        <f>INDEX(Tabulka1[],MATCH(Osvětlení!E338,Tabulka1[Skupina],0),2)</f>
        <v>2200</v>
      </c>
      <c r="M338" s="11">
        <f t="shared" si="19"/>
        <v>2.07E-2</v>
      </c>
    </row>
    <row r="339" spans="1:13" x14ac:dyDescent="0.35">
      <c r="A339" t="s">
        <v>303</v>
      </c>
      <c r="B339" t="s">
        <v>287</v>
      </c>
      <c r="C339" t="s">
        <v>52</v>
      </c>
      <c r="D339" s="7" t="s">
        <v>307</v>
      </c>
      <c r="E339" t="s">
        <v>171</v>
      </c>
      <c r="F339" t="s">
        <v>24</v>
      </c>
      <c r="G339">
        <v>1</v>
      </c>
      <c r="H339">
        <v>1</v>
      </c>
      <c r="I339">
        <v>18</v>
      </c>
      <c r="J339">
        <f>I339*$J$1</f>
        <v>2.6999999999999997</v>
      </c>
      <c r="K339">
        <f>INDEX(Tabulka1[],MATCH(Osvětlení!E339,Tabulka1[Skupina],0),2)</f>
        <v>2200</v>
      </c>
      <c r="M339" s="11">
        <f t="shared" si="19"/>
        <v>2.07E-2</v>
      </c>
    </row>
    <row r="340" spans="1:13" x14ac:dyDescent="0.35">
      <c r="A340" t="s">
        <v>303</v>
      </c>
      <c r="B340" t="s">
        <v>287</v>
      </c>
      <c r="C340" t="s">
        <v>52</v>
      </c>
      <c r="D340" s="7" t="s">
        <v>308</v>
      </c>
      <c r="E340" t="s">
        <v>171</v>
      </c>
      <c r="F340" t="s">
        <v>24</v>
      </c>
      <c r="G340">
        <v>1</v>
      </c>
      <c r="H340">
        <v>1</v>
      </c>
      <c r="I340">
        <v>18</v>
      </c>
      <c r="J340">
        <f>I340*$J$1</f>
        <v>2.6999999999999997</v>
      </c>
      <c r="K340">
        <f>INDEX(Tabulka1[],MATCH(Osvětlení!E340,Tabulka1[Skupina],0),2)</f>
        <v>2200</v>
      </c>
      <c r="M340" s="11">
        <f t="shared" si="19"/>
        <v>2.07E-2</v>
      </c>
    </row>
    <row r="341" spans="1:13" x14ac:dyDescent="0.35">
      <c r="A341" t="s">
        <v>303</v>
      </c>
      <c r="B341" t="s">
        <v>287</v>
      </c>
      <c r="C341" t="s">
        <v>23</v>
      </c>
      <c r="D341" s="7" t="s">
        <v>309</v>
      </c>
      <c r="E341" t="s">
        <v>278</v>
      </c>
      <c r="F341" t="s">
        <v>305</v>
      </c>
      <c r="G341">
        <v>30</v>
      </c>
      <c r="H341">
        <v>1</v>
      </c>
      <c r="I341">
        <v>36</v>
      </c>
      <c r="K341">
        <f>INDEX(Tabulka1[],MATCH(Osvětlení!E341,Tabulka1[Skupina],0),2)</f>
        <v>3200</v>
      </c>
      <c r="M341" s="11">
        <f t="shared" si="19"/>
        <v>1.08</v>
      </c>
    </row>
    <row r="342" spans="1:13" x14ac:dyDescent="0.35">
      <c r="A342" t="s">
        <v>303</v>
      </c>
      <c r="B342" t="s">
        <v>287</v>
      </c>
      <c r="C342" t="s">
        <v>23</v>
      </c>
      <c r="D342" s="7" t="s">
        <v>309</v>
      </c>
      <c r="E342" t="s">
        <v>278</v>
      </c>
      <c r="F342" t="s">
        <v>24</v>
      </c>
      <c r="G342">
        <v>20</v>
      </c>
      <c r="H342">
        <v>1</v>
      </c>
      <c r="I342">
        <v>58</v>
      </c>
      <c r="J342">
        <f>I342*$J$1</f>
        <v>8.6999999999999993</v>
      </c>
      <c r="K342">
        <f>INDEX(Tabulka1[],MATCH(Osvětlení!E342,Tabulka1[Skupina],0),2)</f>
        <v>3200</v>
      </c>
      <c r="M342" s="11">
        <f t="shared" si="19"/>
        <v>1.3340000000000001</v>
      </c>
    </row>
    <row r="343" spans="1:13" x14ac:dyDescent="0.35">
      <c r="A343" t="s">
        <v>303</v>
      </c>
      <c r="B343" t="s">
        <v>287</v>
      </c>
      <c r="C343" t="s">
        <v>23</v>
      </c>
      <c r="D343" s="7" t="s">
        <v>309</v>
      </c>
      <c r="E343" t="s">
        <v>278</v>
      </c>
      <c r="F343" t="s">
        <v>329</v>
      </c>
      <c r="G343">
        <v>2</v>
      </c>
      <c r="H343">
        <v>1</v>
      </c>
      <c r="I343">
        <v>75</v>
      </c>
      <c r="K343">
        <f>INDEX(Tabulka1[],MATCH(Osvětlení!E343,Tabulka1[Skupina],0),2)</f>
        <v>3200</v>
      </c>
      <c r="M343" s="11">
        <f t="shared" si="19"/>
        <v>0.15</v>
      </c>
    </row>
    <row r="344" spans="1:13" x14ac:dyDescent="0.35">
      <c r="A344" t="s">
        <v>303</v>
      </c>
      <c r="B344" t="s">
        <v>287</v>
      </c>
      <c r="C344" t="s">
        <v>23</v>
      </c>
      <c r="D344" s="7" t="s">
        <v>309</v>
      </c>
      <c r="E344" t="s">
        <v>278</v>
      </c>
      <c r="F344" t="s">
        <v>38</v>
      </c>
      <c r="G344">
        <v>8</v>
      </c>
      <c r="H344">
        <v>2</v>
      </c>
      <c r="I344">
        <v>9</v>
      </c>
      <c r="K344">
        <f>INDEX(Tabulka1[],MATCH(Osvětlení!E344,Tabulka1[Skupina],0),2)</f>
        <v>3200</v>
      </c>
      <c r="M344" s="11">
        <f t="shared" si="19"/>
        <v>0.14400000000000002</v>
      </c>
    </row>
    <row r="345" spans="1:13" x14ac:dyDescent="0.35">
      <c r="A345" t="s">
        <v>303</v>
      </c>
      <c r="B345" t="s">
        <v>287</v>
      </c>
      <c r="C345" t="s">
        <v>23</v>
      </c>
      <c r="D345" s="7" t="s">
        <v>309</v>
      </c>
      <c r="E345" t="s">
        <v>278</v>
      </c>
      <c r="F345" t="s">
        <v>266</v>
      </c>
      <c r="G345">
        <v>1</v>
      </c>
      <c r="H345">
        <v>1</v>
      </c>
      <c r="I345">
        <v>35</v>
      </c>
      <c r="K345">
        <f>INDEX(Tabulka1[],MATCH(Osvětlení!E345,Tabulka1[Skupina],0),2)</f>
        <v>3200</v>
      </c>
      <c r="M345" s="11">
        <f t="shared" si="19"/>
        <v>3.5000000000000003E-2</v>
      </c>
    </row>
    <row r="346" spans="1:13" x14ac:dyDescent="0.35">
      <c r="A346" t="s">
        <v>303</v>
      </c>
      <c r="B346" t="s">
        <v>287</v>
      </c>
      <c r="C346" t="s">
        <v>23</v>
      </c>
      <c r="D346" s="7" t="s">
        <v>309</v>
      </c>
      <c r="E346" t="s">
        <v>278</v>
      </c>
      <c r="F346" t="s">
        <v>329</v>
      </c>
      <c r="G346">
        <v>3</v>
      </c>
      <c r="H346">
        <v>2</v>
      </c>
      <c r="I346">
        <v>50</v>
      </c>
      <c r="K346">
        <f>INDEX(Tabulka1[],MATCH(Osvětlení!E346,Tabulka1[Skupina],0),2)</f>
        <v>3200</v>
      </c>
      <c r="M346" s="11">
        <f t="shared" si="19"/>
        <v>0.3</v>
      </c>
    </row>
    <row r="347" spans="1:13" x14ac:dyDescent="0.35">
      <c r="A347" t="s">
        <v>303</v>
      </c>
      <c r="B347" t="s">
        <v>287</v>
      </c>
      <c r="C347" t="s">
        <v>23</v>
      </c>
      <c r="D347" s="7" t="s">
        <v>311</v>
      </c>
      <c r="E347" t="s">
        <v>279</v>
      </c>
      <c r="F347" t="s">
        <v>304</v>
      </c>
      <c r="G347">
        <v>1</v>
      </c>
      <c r="H347">
        <v>1</v>
      </c>
      <c r="I347">
        <v>11</v>
      </c>
      <c r="K347">
        <f>INDEX(Tabulka1[],MATCH(Osvětlení!E347,Tabulka1[Skupina],0),2)</f>
        <v>1100</v>
      </c>
      <c r="M347" s="11">
        <f t="shared" si="19"/>
        <v>1.0999999999999999E-2</v>
      </c>
    </row>
    <row r="348" spans="1:13" x14ac:dyDescent="0.35">
      <c r="A348" t="s">
        <v>303</v>
      </c>
      <c r="B348" t="s">
        <v>287</v>
      </c>
      <c r="C348" t="s">
        <v>23</v>
      </c>
      <c r="D348" s="7" t="s">
        <v>312</v>
      </c>
      <c r="E348" t="s">
        <v>279</v>
      </c>
      <c r="F348" t="s">
        <v>304</v>
      </c>
      <c r="G348">
        <v>1</v>
      </c>
      <c r="H348">
        <v>1</v>
      </c>
      <c r="I348">
        <v>11</v>
      </c>
      <c r="K348">
        <f>INDEX(Tabulka1[],MATCH(Osvětlení!E348,Tabulka1[Skupina],0),2)</f>
        <v>1100</v>
      </c>
      <c r="M348" s="11">
        <f t="shared" si="19"/>
        <v>1.0999999999999999E-2</v>
      </c>
    </row>
    <row r="349" spans="1:13" x14ac:dyDescent="0.35">
      <c r="A349" t="s">
        <v>303</v>
      </c>
      <c r="B349" t="s">
        <v>287</v>
      </c>
      <c r="C349" t="s">
        <v>23</v>
      </c>
      <c r="D349" s="7" t="s">
        <v>330</v>
      </c>
      <c r="E349" t="s">
        <v>282</v>
      </c>
      <c r="F349" t="s">
        <v>304</v>
      </c>
      <c r="G349">
        <f>2+1+1</f>
        <v>4</v>
      </c>
      <c r="H349">
        <v>1</v>
      </c>
      <c r="I349">
        <v>11</v>
      </c>
      <c r="K349">
        <f>INDEX(Tabulka1[],MATCH(Osvětlení!E349,Tabulka1[Skupina],0),2)</f>
        <v>730</v>
      </c>
      <c r="M349" s="11">
        <f t="shared" si="19"/>
        <v>4.3999999999999997E-2</v>
      </c>
    </row>
    <row r="350" spans="1:13" x14ac:dyDescent="0.35">
      <c r="A350" t="s">
        <v>303</v>
      </c>
      <c r="B350" t="s">
        <v>287</v>
      </c>
      <c r="C350" t="s">
        <v>23</v>
      </c>
      <c r="D350" s="7" t="s">
        <v>314</v>
      </c>
      <c r="E350" t="s">
        <v>282</v>
      </c>
      <c r="F350" t="s">
        <v>304</v>
      </c>
      <c r="G350">
        <v>1</v>
      </c>
      <c r="H350">
        <v>1</v>
      </c>
      <c r="I350">
        <v>11</v>
      </c>
      <c r="K350">
        <f>INDEX(Tabulka1[],MATCH(Osvětlení!E350,Tabulka1[Skupina],0),2)</f>
        <v>730</v>
      </c>
      <c r="M350" s="11">
        <f t="shared" si="19"/>
        <v>1.0999999999999999E-2</v>
      </c>
    </row>
    <row r="351" spans="1:13" x14ac:dyDescent="0.35">
      <c r="A351" t="s">
        <v>303</v>
      </c>
      <c r="B351" t="s">
        <v>287</v>
      </c>
      <c r="C351" t="s">
        <v>23</v>
      </c>
      <c r="D351" s="7" t="s">
        <v>318</v>
      </c>
      <c r="E351" t="s">
        <v>17</v>
      </c>
      <c r="F351" t="s">
        <v>24</v>
      </c>
      <c r="G351">
        <v>2</v>
      </c>
      <c r="H351">
        <v>4</v>
      </c>
      <c r="I351">
        <v>18</v>
      </c>
      <c r="J351">
        <f>I351*$J$1</f>
        <v>2.6999999999999997</v>
      </c>
      <c r="K351">
        <f>INDEX(Tabulka1[],MATCH(Osvětlení!E351,Tabulka1[Skupina],0),2)</f>
        <v>2900</v>
      </c>
      <c r="M351" s="11">
        <f t="shared" si="19"/>
        <v>0.1656</v>
      </c>
    </row>
    <row r="352" spans="1:13" x14ac:dyDescent="0.35">
      <c r="A352" t="s">
        <v>303</v>
      </c>
      <c r="B352" t="s">
        <v>287</v>
      </c>
      <c r="C352" t="s">
        <v>23</v>
      </c>
      <c r="D352" s="7" t="s">
        <v>319</v>
      </c>
      <c r="E352" t="s">
        <v>36</v>
      </c>
      <c r="F352" t="s">
        <v>304</v>
      </c>
      <c r="G352">
        <v>1</v>
      </c>
      <c r="H352">
        <v>1</v>
      </c>
      <c r="I352">
        <v>11</v>
      </c>
      <c r="K352">
        <f>INDEX(Tabulka1[],MATCH(Osvětlení!E352,Tabulka1[Skupina],0),2)</f>
        <v>2000</v>
      </c>
      <c r="M352" s="11">
        <f t="shared" si="19"/>
        <v>1.0999999999999999E-2</v>
      </c>
    </row>
    <row r="353" spans="1:13" x14ac:dyDescent="0.35">
      <c r="A353" t="s">
        <v>303</v>
      </c>
      <c r="B353" t="s">
        <v>287</v>
      </c>
      <c r="C353" t="s">
        <v>23</v>
      </c>
      <c r="D353" s="7" t="s">
        <v>320</v>
      </c>
      <c r="E353" t="s">
        <v>36</v>
      </c>
      <c r="F353" t="s">
        <v>304</v>
      </c>
      <c r="G353">
        <v>2</v>
      </c>
      <c r="H353">
        <v>1</v>
      </c>
      <c r="I353">
        <v>11</v>
      </c>
      <c r="K353">
        <f>INDEX(Tabulka1[],MATCH(Osvětlení!E353,Tabulka1[Skupina],0),2)</f>
        <v>2000</v>
      </c>
      <c r="M353" s="11">
        <f t="shared" si="19"/>
        <v>2.1999999999999999E-2</v>
      </c>
    </row>
    <row r="354" spans="1:13" x14ac:dyDescent="0.35">
      <c r="A354" t="s">
        <v>303</v>
      </c>
      <c r="B354" t="s">
        <v>287</v>
      </c>
      <c r="C354" t="s">
        <v>23</v>
      </c>
      <c r="D354" s="7" t="s">
        <v>321</v>
      </c>
      <c r="E354" t="s">
        <v>36</v>
      </c>
      <c r="F354" t="s">
        <v>304</v>
      </c>
      <c r="G354">
        <v>1</v>
      </c>
      <c r="H354">
        <v>1</v>
      </c>
      <c r="I354">
        <v>11</v>
      </c>
      <c r="K354">
        <f>INDEX(Tabulka1[],MATCH(Osvětlení!E354,Tabulka1[Skupina],0),2)</f>
        <v>2000</v>
      </c>
      <c r="M354" s="11">
        <f t="shared" si="19"/>
        <v>1.0999999999999999E-2</v>
      </c>
    </row>
    <row r="355" spans="1:13" x14ac:dyDescent="0.35">
      <c r="A355" t="s">
        <v>303</v>
      </c>
      <c r="B355" t="s">
        <v>287</v>
      </c>
      <c r="C355" t="s">
        <v>23</v>
      </c>
      <c r="D355" s="7" t="s">
        <v>323</v>
      </c>
      <c r="E355" t="s">
        <v>36</v>
      </c>
      <c r="F355" t="s">
        <v>304</v>
      </c>
      <c r="G355">
        <v>2</v>
      </c>
      <c r="H355">
        <v>1</v>
      </c>
      <c r="I355">
        <v>11</v>
      </c>
      <c r="K355">
        <f>INDEX(Tabulka1[],MATCH(Osvětlení!E355,Tabulka1[Skupina],0),2)</f>
        <v>2000</v>
      </c>
      <c r="M355" s="11">
        <f t="shared" si="19"/>
        <v>2.1999999999999999E-2</v>
      </c>
    </row>
    <row r="356" spans="1:13" x14ac:dyDescent="0.35">
      <c r="A356" t="s">
        <v>303</v>
      </c>
      <c r="B356" t="s">
        <v>287</v>
      </c>
      <c r="C356" t="s">
        <v>23</v>
      </c>
      <c r="D356" s="7" t="s">
        <v>324</v>
      </c>
      <c r="E356" t="s">
        <v>36</v>
      </c>
      <c r="F356" t="s">
        <v>304</v>
      </c>
      <c r="G356">
        <v>1</v>
      </c>
      <c r="H356">
        <v>1</v>
      </c>
      <c r="I356">
        <v>11</v>
      </c>
      <c r="K356">
        <f>INDEX(Tabulka1[],MATCH(Osvětlení!E356,Tabulka1[Skupina],0),2)</f>
        <v>2000</v>
      </c>
      <c r="M356" s="11">
        <f t="shared" si="19"/>
        <v>1.0999999999999999E-2</v>
      </c>
    </row>
    <row r="357" spans="1:13" x14ac:dyDescent="0.35">
      <c r="A357" t="s">
        <v>303</v>
      </c>
      <c r="B357" t="s">
        <v>356</v>
      </c>
      <c r="C357" t="s">
        <v>52</v>
      </c>
      <c r="D357" s="7" t="s">
        <v>357</v>
      </c>
      <c r="E357" t="s">
        <v>280</v>
      </c>
      <c r="F357" t="s">
        <v>24</v>
      </c>
      <c r="G357">
        <v>1</v>
      </c>
      <c r="H357">
        <v>2</v>
      </c>
      <c r="I357">
        <v>36</v>
      </c>
      <c r="J357">
        <f t="shared" ref="J357:J369" si="20">I357*$J$1</f>
        <v>5.3999999999999995</v>
      </c>
      <c r="K357">
        <f>INDEX(Tabulka1[],MATCH(Osvětlení!E357,Tabulka1[Skupina],0),2)</f>
        <v>360</v>
      </c>
      <c r="M357" s="11">
        <f t="shared" si="19"/>
        <v>8.2799999999999999E-2</v>
      </c>
    </row>
    <row r="358" spans="1:13" x14ac:dyDescent="0.35">
      <c r="A358" t="s">
        <v>303</v>
      </c>
      <c r="B358" t="s">
        <v>356</v>
      </c>
      <c r="C358" t="s">
        <v>52</v>
      </c>
      <c r="D358" s="7" t="s">
        <v>358</v>
      </c>
      <c r="E358" t="s">
        <v>280</v>
      </c>
      <c r="F358" t="s">
        <v>24</v>
      </c>
      <c r="G358">
        <v>1</v>
      </c>
      <c r="H358">
        <v>1</v>
      </c>
      <c r="I358">
        <v>36</v>
      </c>
      <c r="J358">
        <f t="shared" si="20"/>
        <v>5.3999999999999995</v>
      </c>
      <c r="K358">
        <f>INDEX(Tabulka1[],MATCH(Osvětlení!E358,Tabulka1[Skupina],0),2)</f>
        <v>360</v>
      </c>
      <c r="M358" s="11">
        <f t="shared" si="19"/>
        <v>4.1399999999999999E-2</v>
      </c>
    </row>
    <row r="359" spans="1:13" x14ac:dyDescent="0.35">
      <c r="A359" t="s">
        <v>303</v>
      </c>
      <c r="B359" t="s">
        <v>356</v>
      </c>
      <c r="C359" t="s">
        <v>52</v>
      </c>
      <c r="D359" s="7" t="s">
        <v>359</v>
      </c>
      <c r="E359" t="s">
        <v>280</v>
      </c>
      <c r="F359" t="s">
        <v>24</v>
      </c>
      <c r="G359">
        <v>1</v>
      </c>
      <c r="H359">
        <v>1</v>
      </c>
      <c r="I359">
        <v>36</v>
      </c>
      <c r="J359">
        <f t="shared" si="20"/>
        <v>5.3999999999999995</v>
      </c>
      <c r="K359">
        <f>INDEX(Tabulka1[],MATCH(Osvětlení!E359,Tabulka1[Skupina],0),2)</f>
        <v>360</v>
      </c>
      <c r="M359" s="11">
        <f t="shared" si="19"/>
        <v>4.1399999999999999E-2</v>
      </c>
    </row>
    <row r="360" spans="1:13" x14ac:dyDescent="0.35">
      <c r="A360" t="s">
        <v>303</v>
      </c>
      <c r="B360" t="s">
        <v>356</v>
      </c>
      <c r="C360" t="s">
        <v>52</v>
      </c>
      <c r="D360" s="7" t="s">
        <v>360</v>
      </c>
      <c r="E360" t="s">
        <v>280</v>
      </c>
      <c r="F360" t="s">
        <v>24</v>
      </c>
      <c r="G360">
        <v>1</v>
      </c>
      <c r="H360">
        <v>2</v>
      </c>
      <c r="I360">
        <v>36</v>
      </c>
      <c r="J360">
        <f t="shared" si="20"/>
        <v>5.3999999999999995</v>
      </c>
      <c r="K360">
        <f>INDEX(Tabulka1[],MATCH(Osvětlení!E360,Tabulka1[Skupina],0),2)</f>
        <v>360</v>
      </c>
      <c r="M360" s="11">
        <f t="shared" si="19"/>
        <v>8.2799999999999999E-2</v>
      </c>
    </row>
    <row r="361" spans="1:13" x14ac:dyDescent="0.35">
      <c r="A361" t="s">
        <v>303</v>
      </c>
      <c r="B361" t="s">
        <v>356</v>
      </c>
      <c r="C361" t="s">
        <v>52</v>
      </c>
      <c r="D361" s="7" t="s">
        <v>361</v>
      </c>
      <c r="E361" t="s">
        <v>280</v>
      </c>
      <c r="F361" t="s">
        <v>24</v>
      </c>
      <c r="G361">
        <v>1</v>
      </c>
      <c r="H361">
        <v>2</v>
      </c>
      <c r="I361">
        <v>36</v>
      </c>
      <c r="J361">
        <f t="shared" si="20"/>
        <v>5.3999999999999995</v>
      </c>
      <c r="K361">
        <f>INDEX(Tabulka1[],MATCH(Osvětlení!E361,Tabulka1[Skupina],0),2)</f>
        <v>360</v>
      </c>
      <c r="M361" s="11">
        <f t="shared" si="19"/>
        <v>8.2799999999999999E-2</v>
      </c>
    </row>
    <row r="362" spans="1:13" x14ac:dyDescent="0.35">
      <c r="A362" t="s">
        <v>303</v>
      </c>
      <c r="B362" t="s">
        <v>356</v>
      </c>
      <c r="C362" t="s">
        <v>52</v>
      </c>
      <c r="D362" s="7" t="s">
        <v>362</v>
      </c>
      <c r="E362" t="s">
        <v>280</v>
      </c>
      <c r="F362" t="s">
        <v>24</v>
      </c>
      <c r="G362">
        <v>1</v>
      </c>
      <c r="H362">
        <v>1</v>
      </c>
      <c r="I362">
        <v>36</v>
      </c>
      <c r="J362">
        <f t="shared" si="20"/>
        <v>5.3999999999999995</v>
      </c>
      <c r="K362">
        <f>INDEX(Tabulka1[],MATCH(Osvětlení!E362,Tabulka1[Skupina],0),2)</f>
        <v>360</v>
      </c>
      <c r="M362" s="11">
        <f t="shared" si="19"/>
        <v>4.1399999999999999E-2</v>
      </c>
    </row>
    <row r="363" spans="1:13" x14ac:dyDescent="0.35">
      <c r="A363" t="s">
        <v>303</v>
      </c>
      <c r="B363" t="s">
        <v>356</v>
      </c>
      <c r="C363" t="s">
        <v>52</v>
      </c>
      <c r="D363" s="7" t="s">
        <v>363</v>
      </c>
      <c r="E363" t="s">
        <v>280</v>
      </c>
      <c r="F363" t="s">
        <v>24</v>
      </c>
      <c r="G363">
        <v>2</v>
      </c>
      <c r="H363">
        <v>4</v>
      </c>
      <c r="I363">
        <v>18</v>
      </c>
      <c r="J363">
        <f t="shared" si="20"/>
        <v>2.6999999999999997</v>
      </c>
      <c r="K363">
        <f>INDEX(Tabulka1[],MATCH(Osvětlení!E363,Tabulka1[Skupina],0),2)</f>
        <v>360</v>
      </c>
      <c r="M363" s="11">
        <f t="shared" si="19"/>
        <v>0.1656</v>
      </c>
    </row>
    <row r="364" spans="1:13" x14ac:dyDescent="0.35">
      <c r="A364" t="s">
        <v>303</v>
      </c>
      <c r="B364" t="s">
        <v>356</v>
      </c>
      <c r="C364" t="s">
        <v>52</v>
      </c>
      <c r="D364" s="7" t="s">
        <v>364</v>
      </c>
      <c r="E364" t="s">
        <v>280</v>
      </c>
      <c r="F364" t="s">
        <v>24</v>
      </c>
      <c r="G364">
        <v>2</v>
      </c>
      <c r="H364">
        <v>4</v>
      </c>
      <c r="I364">
        <v>18</v>
      </c>
      <c r="J364">
        <f t="shared" si="20"/>
        <v>2.6999999999999997</v>
      </c>
      <c r="K364">
        <f>INDEX(Tabulka1[],MATCH(Osvětlení!E364,Tabulka1[Skupina],0),2)</f>
        <v>360</v>
      </c>
      <c r="M364" s="11">
        <f t="shared" si="19"/>
        <v>0.1656</v>
      </c>
    </row>
    <row r="365" spans="1:13" x14ac:dyDescent="0.35">
      <c r="A365" t="s">
        <v>303</v>
      </c>
      <c r="B365" t="s">
        <v>356</v>
      </c>
      <c r="C365" t="s">
        <v>52</v>
      </c>
      <c r="D365" s="7" t="s">
        <v>365</v>
      </c>
      <c r="E365" t="s">
        <v>280</v>
      </c>
      <c r="F365" t="s">
        <v>24</v>
      </c>
      <c r="G365">
        <v>2</v>
      </c>
      <c r="H365">
        <v>1</v>
      </c>
      <c r="I365">
        <v>36</v>
      </c>
      <c r="J365">
        <f t="shared" si="20"/>
        <v>5.3999999999999995</v>
      </c>
      <c r="K365">
        <f>INDEX(Tabulka1[],MATCH(Osvětlení!E365,Tabulka1[Skupina],0),2)</f>
        <v>360</v>
      </c>
      <c r="M365" s="11">
        <f t="shared" si="19"/>
        <v>8.2799999999999999E-2</v>
      </c>
    </row>
    <row r="366" spans="1:13" x14ac:dyDescent="0.35">
      <c r="A366" t="s">
        <v>303</v>
      </c>
      <c r="B366" t="s">
        <v>356</v>
      </c>
      <c r="C366" t="s">
        <v>52</v>
      </c>
      <c r="D366" s="7" t="s">
        <v>367</v>
      </c>
      <c r="E366" t="s">
        <v>280</v>
      </c>
      <c r="F366" t="s">
        <v>24</v>
      </c>
      <c r="G366">
        <v>3</v>
      </c>
      <c r="H366">
        <v>1</v>
      </c>
      <c r="I366">
        <v>36</v>
      </c>
      <c r="J366">
        <f t="shared" si="20"/>
        <v>5.3999999999999995</v>
      </c>
      <c r="K366">
        <f>INDEX(Tabulka1[],MATCH(Osvětlení!E366,Tabulka1[Skupina],0),2)</f>
        <v>360</v>
      </c>
      <c r="M366" s="11">
        <f t="shared" si="19"/>
        <v>0.12419999999999999</v>
      </c>
    </row>
    <row r="367" spans="1:13" x14ac:dyDescent="0.35">
      <c r="A367" t="s">
        <v>303</v>
      </c>
      <c r="B367" t="s">
        <v>356</v>
      </c>
      <c r="C367" t="s">
        <v>52</v>
      </c>
      <c r="D367" s="7" t="s">
        <v>368</v>
      </c>
      <c r="E367" t="s">
        <v>280</v>
      </c>
      <c r="F367" t="s">
        <v>24</v>
      </c>
      <c r="G367">
        <v>2</v>
      </c>
      <c r="H367">
        <v>4</v>
      </c>
      <c r="I367">
        <v>18</v>
      </c>
      <c r="J367">
        <f t="shared" si="20"/>
        <v>2.6999999999999997</v>
      </c>
      <c r="K367">
        <f>INDEX(Tabulka1[],MATCH(Osvětlení!E367,Tabulka1[Skupina],0),2)</f>
        <v>360</v>
      </c>
      <c r="M367" s="11">
        <f t="shared" si="19"/>
        <v>0.1656</v>
      </c>
    </row>
    <row r="368" spans="1:13" x14ac:dyDescent="0.35">
      <c r="A368" t="s">
        <v>303</v>
      </c>
      <c r="B368" t="s">
        <v>356</v>
      </c>
      <c r="C368" t="s">
        <v>52</v>
      </c>
      <c r="D368" s="7" t="s">
        <v>485</v>
      </c>
      <c r="E368" t="s">
        <v>279</v>
      </c>
      <c r="F368" t="s">
        <v>24</v>
      </c>
      <c r="G368">
        <v>4</v>
      </c>
      <c r="H368">
        <v>4</v>
      </c>
      <c r="I368">
        <v>18</v>
      </c>
      <c r="J368">
        <f t="shared" si="20"/>
        <v>2.6999999999999997</v>
      </c>
      <c r="K368">
        <f>INDEX(Tabulka1[],MATCH(Osvětlení!E368,Tabulka1[Skupina],0),2)</f>
        <v>1100</v>
      </c>
      <c r="M368" s="11">
        <f t="shared" si="19"/>
        <v>0.33119999999999999</v>
      </c>
    </row>
    <row r="369" spans="1:13" x14ac:dyDescent="0.35">
      <c r="A369" t="s">
        <v>303</v>
      </c>
      <c r="B369" t="s">
        <v>356</v>
      </c>
      <c r="C369" t="s">
        <v>52</v>
      </c>
      <c r="D369" s="7" t="s">
        <v>369</v>
      </c>
      <c r="E369" t="s">
        <v>279</v>
      </c>
      <c r="F369" t="s">
        <v>24</v>
      </c>
      <c r="G369">
        <v>8</v>
      </c>
      <c r="H369">
        <v>4</v>
      </c>
      <c r="I369">
        <v>18</v>
      </c>
      <c r="J369">
        <f t="shared" si="20"/>
        <v>2.6999999999999997</v>
      </c>
      <c r="K369">
        <f>INDEX(Tabulka1[],MATCH(Osvětlení!E369,Tabulka1[Skupina],0),2)</f>
        <v>1100</v>
      </c>
      <c r="M369" s="11">
        <f t="shared" si="19"/>
        <v>0.66239999999999999</v>
      </c>
    </row>
    <row r="370" spans="1:13" x14ac:dyDescent="0.35">
      <c r="A370" t="s">
        <v>303</v>
      </c>
      <c r="B370" t="s">
        <v>356</v>
      </c>
      <c r="C370" t="s">
        <v>52</v>
      </c>
      <c r="D370" s="7" t="s">
        <v>486</v>
      </c>
      <c r="E370" t="s">
        <v>282</v>
      </c>
      <c r="F370" t="s">
        <v>304</v>
      </c>
      <c r="G370">
        <v>1</v>
      </c>
      <c r="H370">
        <v>1</v>
      </c>
      <c r="I370">
        <v>11</v>
      </c>
      <c r="K370">
        <f>INDEX(Tabulka1[],MATCH(Osvětlení!E370,Tabulka1[Skupina],0),2)</f>
        <v>730</v>
      </c>
      <c r="M370" s="11">
        <f t="shared" si="19"/>
        <v>1.0999999999999999E-2</v>
      </c>
    </row>
    <row r="371" spans="1:13" x14ac:dyDescent="0.35">
      <c r="A371" t="s">
        <v>303</v>
      </c>
      <c r="B371" t="s">
        <v>356</v>
      </c>
      <c r="C371" t="s">
        <v>52</v>
      </c>
      <c r="D371" s="7" t="s">
        <v>370</v>
      </c>
      <c r="E371" t="s">
        <v>279</v>
      </c>
      <c r="F371" t="s">
        <v>24</v>
      </c>
      <c r="G371">
        <v>2</v>
      </c>
      <c r="H371">
        <v>4</v>
      </c>
      <c r="I371">
        <v>18</v>
      </c>
      <c r="J371">
        <f>I371*$J$1</f>
        <v>2.6999999999999997</v>
      </c>
      <c r="K371">
        <f>INDEX(Tabulka1[],MATCH(Osvětlení!E371,Tabulka1[Skupina],0),2)</f>
        <v>1100</v>
      </c>
      <c r="M371" s="11">
        <f t="shared" si="19"/>
        <v>0.1656</v>
      </c>
    </row>
    <row r="372" spans="1:13" x14ac:dyDescent="0.35">
      <c r="A372" t="s">
        <v>303</v>
      </c>
      <c r="B372" t="s">
        <v>356</v>
      </c>
      <c r="C372" t="s">
        <v>52</v>
      </c>
      <c r="D372" s="7" t="s">
        <v>487</v>
      </c>
      <c r="E372" t="s">
        <v>282</v>
      </c>
      <c r="F372" t="s">
        <v>304</v>
      </c>
      <c r="G372">
        <v>2</v>
      </c>
      <c r="H372">
        <v>1</v>
      </c>
      <c r="I372">
        <v>11</v>
      </c>
      <c r="K372">
        <f>INDEX(Tabulka1[],MATCH(Osvětlení!E372,Tabulka1[Skupina],0),2)</f>
        <v>730</v>
      </c>
      <c r="M372" s="11">
        <f t="shared" si="19"/>
        <v>2.1999999999999999E-2</v>
      </c>
    </row>
    <row r="373" spans="1:13" x14ac:dyDescent="0.35">
      <c r="A373" t="s">
        <v>303</v>
      </c>
      <c r="B373" t="s">
        <v>356</v>
      </c>
      <c r="C373" t="s">
        <v>52</v>
      </c>
      <c r="D373" s="7" t="s">
        <v>371</v>
      </c>
      <c r="E373" t="s">
        <v>15</v>
      </c>
      <c r="F373" t="s">
        <v>24</v>
      </c>
      <c r="G373">
        <v>3</v>
      </c>
      <c r="H373">
        <v>4</v>
      </c>
      <c r="I373">
        <v>18</v>
      </c>
      <c r="J373">
        <f>I373*$J$1</f>
        <v>2.6999999999999997</v>
      </c>
      <c r="K373">
        <f>INDEX(Tabulka1[],MATCH(Osvětlení!E373,Tabulka1[Skupina],0),2)</f>
        <v>1800</v>
      </c>
      <c r="M373" s="11">
        <f t="shared" si="19"/>
        <v>0.24839999999999998</v>
      </c>
    </row>
    <row r="374" spans="1:13" x14ac:dyDescent="0.35">
      <c r="A374" t="s">
        <v>303</v>
      </c>
      <c r="B374" t="s">
        <v>356</v>
      </c>
      <c r="C374" t="s">
        <v>52</v>
      </c>
      <c r="D374" s="7" t="s">
        <v>371</v>
      </c>
      <c r="E374" t="s">
        <v>282</v>
      </c>
      <c r="F374" t="s">
        <v>304</v>
      </c>
      <c r="G374">
        <v>1</v>
      </c>
      <c r="H374">
        <v>1</v>
      </c>
      <c r="I374">
        <v>11</v>
      </c>
      <c r="K374">
        <f>INDEX(Tabulka1[],MATCH(Osvětlení!E374,Tabulka1[Skupina],0),2)</f>
        <v>730</v>
      </c>
      <c r="M374" s="11">
        <f t="shared" si="19"/>
        <v>1.0999999999999999E-2</v>
      </c>
    </row>
    <row r="375" spans="1:13" x14ac:dyDescent="0.35">
      <c r="A375" t="s">
        <v>303</v>
      </c>
      <c r="B375" t="s">
        <v>356</v>
      </c>
      <c r="C375" t="s">
        <v>52</v>
      </c>
      <c r="D375" s="7" t="s">
        <v>372</v>
      </c>
      <c r="E375" t="s">
        <v>15</v>
      </c>
      <c r="F375" t="s">
        <v>24</v>
      </c>
      <c r="G375">
        <v>6</v>
      </c>
      <c r="H375">
        <v>4</v>
      </c>
      <c r="I375">
        <v>18</v>
      </c>
      <c r="J375">
        <f>I375*$J$1</f>
        <v>2.6999999999999997</v>
      </c>
      <c r="K375">
        <f>INDEX(Tabulka1[],MATCH(Osvětlení!E375,Tabulka1[Skupina],0),2)</f>
        <v>1800</v>
      </c>
      <c r="M375" s="11">
        <f t="shared" si="19"/>
        <v>0.49679999999999996</v>
      </c>
    </row>
    <row r="376" spans="1:13" x14ac:dyDescent="0.35">
      <c r="A376" t="s">
        <v>303</v>
      </c>
      <c r="B376" t="s">
        <v>356</v>
      </c>
      <c r="C376" t="s">
        <v>52</v>
      </c>
      <c r="D376" s="7" t="s">
        <v>372</v>
      </c>
      <c r="E376" t="s">
        <v>282</v>
      </c>
      <c r="F376" t="s">
        <v>304</v>
      </c>
      <c r="G376">
        <v>1</v>
      </c>
      <c r="H376">
        <v>1</v>
      </c>
      <c r="I376">
        <v>11</v>
      </c>
      <c r="K376">
        <f>INDEX(Tabulka1[],MATCH(Osvětlení!E376,Tabulka1[Skupina],0),2)</f>
        <v>730</v>
      </c>
      <c r="M376" s="11">
        <f t="shared" si="19"/>
        <v>1.0999999999999999E-2</v>
      </c>
    </row>
    <row r="377" spans="1:13" x14ac:dyDescent="0.35">
      <c r="A377" t="s">
        <v>303</v>
      </c>
      <c r="B377" t="s">
        <v>356</v>
      </c>
      <c r="C377" t="s">
        <v>52</v>
      </c>
      <c r="D377" s="7" t="s">
        <v>373</v>
      </c>
      <c r="E377" t="s">
        <v>15</v>
      </c>
      <c r="F377" t="s">
        <v>24</v>
      </c>
      <c r="G377">
        <v>6</v>
      </c>
      <c r="H377">
        <v>2</v>
      </c>
      <c r="I377">
        <v>36</v>
      </c>
      <c r="J377">
        <f>I377*$J$1</f>
        <v>5.3999999999999995</v>
      </c>
      <c r="K377">
        <f>INDEX(Tabulka1[],MATCH(Osvětlení!E377,Tabulka1[Skupina],0),2)</f>
        <v>1800</v>
      </c>
      <c r="M377" s="11">
        <f t="shared" si="19"/>
        <v>0.49679999999999996</v>
      </c>
    </row>
    <row r="378" spans="1:13" x14ac:dyDescent="0.35">
      <c r="A378" t="s">
        <v>303</v>
      </c>
      <c r="B378" t="s">
        <v>356</v>
      </c>
      <c r="C378" t="s">
        <v>52</v>
      </c>
      <c r="D378" s="7" t="s">
        <v>374</v>
      </c>
      <c r="E378" t="s">
        <v>282</v>
      </c>
      <c r="F378" t="s">
        <v>24</v>
      </c>
      <c r="G378">
        <v>12</v>
      </c>
      <c r="H378">
        <v>2</v>
      </c>
      <c r="I378">
        <v>36</v>
      </c>
      <c r="J378">
        <f>I378*$J$1</f>
        <v>5.3999999999999995</v>
      </c>
      <c r="K378">
        <f>INDEX(Tabulka1[],MATCH(Osvětlení!E378,Tabulka1[Skupina],0),2)</f>
        <v>730</v>
      </c>
      <c r="M378" s="11">
        <f t="shared" si="19"/>
        <v>0.99359999999999993</v>
      </c>
    </row>
    <row r="379" spans="1:13" x14ac:dyDescent="0.35">
      <c r="A379" t="s">
        <v>303</v>
      </c>
      <c r="B379" t="s">
        <v>356</v>
      </c>
      <c r="C379" t="s">
        <v>52</v>
      </c>
      <c r="D379" s="7" t="s">
        <v>374</v>
      </c>
      <c r="E379" t="s">
        <v>15</v>
      </c>
      <c r="F379" t="s">
        <v>304</v>
      </c>
      <c r="G379">
        <v>1</v>
      </c>
      <c r="H379">
        <v>1</v>
      </c>
      <c r="I379">
        <v>11</v>
      </c>
      <c r="K379">
        <f>INDEX(Tabulka1[],MATCH(Osvětlení!E379,Tabulka1[Skupina],0),2)</f>
        <v>1800</v>
      </c>
      <c r="M379" s="11">
        <f t="shared" si="19"/>
        <v>1.0999999999999999E-2</v>
      </c>
    </row>
    <row r="380" spans="1:13" x14ac:dyDescent="0.35">
      <c r="A380" t="s">
        <v>303</v>
      </c>
      <c r="B380" t="s">
        <v>356</v>
      </c>
      <c r="C380" t="s">
        <v>52</v>
      </c>
      <c r="D380" s="7" t="s">
        <v>375</v>
      </c>
      <c r="E380" t="s">
        <v>282</v>
      </c>
      <c r="F380" t="s">
        <v>24</v>
      </c>
      <c r="G380">
        <v>8</v>
      </c>
      <c r="H380">
        <v>2</v>
      </c>
      <c r="I380">
        <v>36</v>
      </c>
      <c r="J380">
        <f>I380*$J$1</f>
        <v>5.3999999999999995</v>
      </c>
      <c r="K380">
        <f>INDEX(Tabulka1[],MATCH(Osvětlení!E380,Tabulka1[Skupina],0),2)</f>
        <v>730</v>
      </c>
      <c r="M380" s="11">
        <f t="shared" si="19"/>
        <v>0.66239999999999999</v>
      </c>
    </row>
    <row r="381" spans="1:13" x14ac:dyDescent="0.35">
      <c r="A381" t="s">
        <v>303</v>
      </c>
      <c r="B381" t="s">
        <v>383</v>
      </c>
      <c r="C381" t="s">
        <v>23</v>
      </c>
      <c r="D381" s="7" t="s">
        <v>393</v>
      </c>
      <c r="E381" t="s">
        <v>15</v>
      </c>
      <c r="F381" t="s">
        <v>24</v>
      </c>
      <c r="G381">
        <v>2</v>
      </c>
      <c r="H381">
        <v>4</v>
      </c>
      <c r="I381">
        <v>18</v>
      </c>
      <c r="J381">
        <f>I381*$J$1</f>
        <v>2.6999999999999997</v>
      </c>
      <c r="K381">
        <f>INDEX(Tabulka1[],MATCH(Osvětlení!E381,Tabulka1[Skupina],0),2)</f>
        <v>1800</v>
      </c>
      <c r="M381" s="11">
        <f t="shared" si="19"/>
        <v>0.1656</v>
      </c>
    </row>
    <row r="382" spans="1:13" x14ac:dyDescent="0.35">
      <c r="A382" t="s">
        <v>303</v>
      </c>
      <c r="B382" t="s">
        <v>383</v>
      </c>
      <c r="C382" t="s">
        <v>23</v>
      </c>
      <c r="D382" s="7" t="s">
        <v>393</v>
      </c>
      <c r="E382" t="s">
        <v>15</v>
      </c>
      <c r="F382" t="s">
        <v>24</v>
      </c>
      <c r="G382">
        <v>1</v>
      </c>
      <c r="H382">
        <v>1</v>
      </c>
      <c r="I382">
        <v>18</v>
      </c>
      <c r="J382">
        <f>I382*$J$1</f>
        <v>2.6999999999999997</v>
      </c>
      <c r="K382">
        <f>INDEX(Tabulka1[],MATCH(Osvětlení!E382,Tabulka1[Skupina],0),2)</f>
        <v>1800</v>
      </c>
      <c r="M382" s="11">
        <f t="shared" si="19"/>
        <v>2.07E-2</v>
      </c>
    </row>
    <row r="383" spans="1:13" x14ac:dyDescent="0.35">
      <c r="A383" t="s">
        <v>303</v>
      </c>
      <c r="B383" t="s">
        <v>383</v>
      </c>
      <c r="C383" t="s">
        <v>23</v>
      </c>
      <c r="D383" s="7" t="s">
        <v>393</v>
      </c>
      <c r="E383" t="s">
        <v>15</v>
      </c>
      <c r="F383" t="s">
        <v>304</v>
      </c>
      <c r="G383">
        <v>1</v>
      </c>
      <c r="H383">
        <v>1</v>
      </c>
      <c r="I383">
        <v>11</v>
      </c>
      <c r="K383">
        <f>INDEX(Tabulka1[],MATCH(Osvětlení!E383,Tabulka1[Skupina],0),2)</f>
        <v>1800</v>
      </c>
      <c r="M383" s="11">
        <f t="shared" si="19"/>
        <v>1.0999999999999999E-2</v>
      </c>
    </row>
    <row r="384" spans="1:13" x14ac:dyDescent="0.35">
      <c r="A384" t="s">
        <v>303</v>
      </c>
      <c r="B384" t="s">
        <v>383</v>
      </c>
      <c r="C384" t="s">
        <v>23</v>
      </c>
      <c r="D384" s="7" t="s">
        <v>395</v>
      </c>
      <c r="E384" t="s">
        <v>282</v>
      </c>
      <c r="F384" t="s">
        <v>304</v>
      </c>
      <c r="G384">
        <v>1</v>
      </c>
      <c r="H384">
        <v>1</v>
      </c>
      <c r="I384">
        <v>11</v>
      </c>
      <c r="K384">
        <f>INDEX(Tabulka1[],MATCH(Osvětlení!E384,Tabulka1[Skupina],0),2)</f>
        <v>730</v>
      </c>
      <c r="M384" s="11">
        <f t="shared" si="19"/>
        <v>1.0999999999999999E-2</v>
      </c>
    </row>
    <row r="385" spans="1:13" x14ac:dyDescent="0.35">
      <c r="A385" t="s">
        <v>303</v>
      </c>
      <c r="B385" t="s">
        <v>383</v>
      </c>
      <c r="C385" t="s">
        <v>23</v>
      </c>
      <c r="D385" s="7" t="s">
        <v>394</v>
      </c>
      <c r="E385" t="s">
        <v>15</v>
      </c>
      <c r="F385" t="s">
        <v>24</v>
      </c>
      <c r="G385">
        <v>2</v>
      </c>
      <c r="H385">
        <v>4</v>
      </c>
      <c r="I385">
        <v>18</v>
      </c>
      <c r="J385">
        <f>I385*$J$1</f>
        <v>2.6999999999999997</v>
      </c>
      <c r="K385">
        <f>INDEX(Tabulka1[],MATCH(Osvětlení!E385,Tabulka1[Skupina],0),2)</f>
        <v>1800</v>
      </c>
      <c r="M385" s="11">
        <f t="shared" si="19"/>
        <v>0.1656</v>
      </c>
    </row>
    <row r="386" spans="1:13" x14ac:dyDescent="0.35">
      <c r="A386" t="s">
        <v>303</v>
      </c>
      <c r="B386" t="s">
        <v>383</v>
      </c>
      <c r="C386" t="s">
        <v>23</v>
      </c>
      <c r="D386" s="7" t="s">
        <v>394</v>
      </c>
      <c r="E386" t="s">
        <v>15</v>
      </c>
      <c r="F386" t="s">
        <v>24</v>
      </c>
      <c r="G386">
        <v>1</v>
      </c>
      <c r="H386">
        <v>1</v>
      </c>
      <c r="I386">
        <v>18</v>
      </c>
      <c r="J386">
        <f>I386*$J$1</f>
        <v>2.6999999999999997</v>
      </c>
      <c r="K386">
        <f>INDEX(Tabulka1[],MATCH(Osvětlení!E386,Tabulka1[Skupina],0),2)</f>
        <v>1800</v>
      </c>
      <c r="M386" s="11">
        <f t="shared" si="19"/>
        <v>2.07E-2</v>
      </c>
    </row>
    <row r="387" spans="1:13" x14ac:dyDescent="0.35">
      <c r="A387" t="s">
        <v>303</v>
      </c>
      <c r="B387" t="s">
        <v>383</v>
      </c>
      <c r="C387" t="s">
        <v>23</v>
      </c>
      <c r="D387" s="7" t="s">
        <v>394</v>
      </c>
      <c r="E387" t="s">
        <v>15</v>
      </c>
      <c r="F387" t="s">
        <v>304</v>
      </c>
      <c r="G387">
        <v>1</v>
      </c>
      <c r="H387">
        <v>1</v>
      </c>
      <c r="I387">
        <v>11</v>
      </c>
      <c r="K387">
        <f>INDEX(Tabulka1[],MATCH(Osvětlení!E387,Tabulka1[Skupina],0),2)</f>
        <v>1800</v>
      </c>
      <c r="M387" s="11">
        <f t="shared" si="19"/>
        <v>1.0999999999999999E-2</v>
      </c>
    </row>
    <row r="388" spans="1:13" x14ac:dyDescent="0.35">
      <c r="A388" t="s">
        <v>303</v>
      </c>
      <c r="B388" t="s">
        <v>383</v>
      </c>
      <c r="C388" t="s">
        <v>23</v>
      </c>
      <c r="D388" s="7" t="s">
        <v>396</v>
      </c>
      <c r="E388" t="s">
        <v>282</v>
      </c>
      <c r="F388" t="s">
        <v>304</v>
      </c>
      <c r="G388">
        <v>1</v>
      </c>
      <c r="H388">
        <v>1</v>
      </c>
      <c r="I388">
        <v>11</v>
      </c>
      <c r="K388">
        <f>INDEX(Tabulka1[],MATCH(Osvětlení!E388,Tabulka1[Skupina],0),2)</f>
        <v>730</v>
      </c>
      <c r="M388" s="11">
        <f t="shared" ref="M388:M451" si="21">G388*H388*(I388+J388)*0.001</f>
        <v>1.0999999999999999E-2</v>
      </c>
    </row>
    <row r="389" spans="1:13" x14ac:dyDescent="0.35">
      <c r="A389" t="s">
        <v>303</v>
      </c>
      <c r="B389" t="s">
        <v>383</v>
      </c>
      <c r="C389" t="s">
        <v>23</v>
      </c>
      <c r="D389" s="7" t="s">
        <v>397</v>
      </c>
      <c r="E389" t="s">
        <v>282</v>
      </c>
      <c r="F389" t="s">
        <v>24</v>
      </c>
      <c r="G389">
        <v>2</v>
      </c>
      <c r="H389">
        <v>4</v>
      </c>
      <c r="I389">
        <v>18</v>
      </c>
      <c r="J389">
        <f>I389*$J$1</f>
        <v>2.6999999999999997</v>
      </c>
      <c r="K389">
        <f>INDEX(Tabulka1[],MATCH(Osvětlení!E389,Tabulka1[Skupina],0),2)</f>
        <v>730</v>
      </c>
      <c r="M389" s="11">
        <f t="shared" si="21"/>
        <v>0.1656</v>
      </c>
    </row>
    <row r="390" spans="1:13" x14ac:dyDescent="0.35">
      <c r="A390" t="s">
        <v>303</v>
      </c>
      <c r="B390" t="s">
        <v>383</v>
      </c>
      <c r="C390" t="s">
        <v>23</v>
      </c>
      <c r="D390" s="7" t="s">
        <v>376</v>
      </c>
      <c r="E390" t="s">
        <v>15</v>
      </c>
      <c r="F390" t="s">
        <v>24</v>
      </c>
      <c r="G390">
        <v>2</v>
      </c>
      <c r="H390">
        <v>4</v>
      </c>
      <c r="I390">
        <v>18</v>
      </c>
      <c r="J390">
        <f>I390*$J$1</f>
        <v>2.6999999999999997</v>
      </c>
      <c r="K390">
        <f>INDEX(Tabulka1[],MATCH(Osvětlení!E390,Tabulka1[Skupina],0),2)</f>
        <v>1800</v>
      </c>
      <c r="M390" s="11">
        <f t="shared" si="21"/>
        <v>0.1656</v>
      </c>
    </row>
    <row r="391" spans="1:13" x14ac:dyDescent="0.35">
      <c r="A391" t="s">
        <v>303</v>
      </c>
      <c r="B391" t="s">
        <v>383</v>
      </c>
      <c r="C391" t="s">
        <v>23</v>
      </c>
      <c r="D391" s="7" t="s">
        <v>376</v>
      </c>
      <c r="E391" t="s">
        <v>282</v>
      </c>
      <c r="F391" t="s">
        <v>304</v>
      </c>
      <c r="G391">
        <v>1</v>
      </c>
      <c r="H391">
        <v>1</v>
      </c>
      <c r="I391">
        <v>11</v>
      </c>
      <c r="K391">
        <f>INDEX(Tabulka1[],MATCH(Osvětlení!E391,Tabulka1[Skupina],0),2)</f>
        <v>730</v>
      </c>
      <c r="M391" s="11">
        <f t="shared" si="21"/>
        <v>1.0999999999999999E-2</v>
      </c>
    </row>
    <row r="392" spans="1:13" x14ac:dyDescent="0.35">
      <c r="A392" t="s">
        <v>303</v>
      </c>
      <c r="B392" t="s">
        <v>383</v>
      </c>
      <c r="C392" t="s">
        <v>23</v>
      </c>
      <c r="D392" s="7" t="s">
        <v>377</v>
      </c>
      <c r="E392" t="s">
        <v>15</v>
      </c>
      <c r="F392" t="s">
        <v>24</v>
      </c>
      <c r="G392">
        <v>2</v>
      </c>
      <c r="H392">
        <v>4</v>
      </c>
      <c r="I392">
        <v>18</v>
      </c>
      <c r="J392">
        <f>I392*$J$1</f>
        <v>2.6999999999999997</v>
      </c>
      <c r="K392">
        <f>INDEX(Tabulka1[],MATCH(Osvětlení!E392,Tabulka1[Skupina],0),2)</f>
        <v>1800</v>
      </c>
      <c r="M392" s="11">
        <f t="shared" si="21"/>
        <v>0.1656</v>
      </c>
    </row>
    <row r="393" spans="1:13" x14ac:dyDescent="0.35">
      <c r="A393" t="s">
        <v>303</v>
      </c>
      <c r="B393" t="s">
        <v>383</v>
      </c>
      <c r="C393" t="s">
        <v>23</v>
      </c>
      <c r="D393" s="7" t="s">
        <v>378</v>
      </c>
      <c r="E393" t="s">
        <v>15</v>
      </c>
      <c r="F393" t="s">
        <v>24</v>
      </c>
      <c r="G393">
        <v>4</v>
      </c>
      <c r="H393">
        <v>4</v>
      </c>
      <c r="I393">
        <v>18</v>
      </c>
      <c r="J393">
        <f>I393*$J$1</f>
        <v>2.6999999999999997</v>
      </c>
      <c r="K393">
        <f>INDEX(Tabulka1[],MATCH(Osvětlení!E393,Tabulka1[Skupina],0),2)</f>
        <v>1800</v>
      </c>
      <c r="M393" s="11">
        <f t="shared" si="21"/>
        <v>0.33119999999999999</v>
      </c>
    </row>
    <row r="394" spans="1:13" x14ac:dyDescent="0.35">
      <c r="A394" t="s">
        <v>303</v>
      </c>
      <c r="B394" t="s">
        <v>383</v>
      </c>
      <c r="C394" t="s">
        <v>23</v>
      </c>
      <c r="D394" s="7" t="s">
        <v>480</v>
      </c>
      <c r="E394" t="s">
        <v>36</v>
      </c>
      <c r="F394" t="s">
        <v>24</v>
      </c>
      <c r="G394">
        <v>4</v>
      </c>
      <c r="H394">
        <v>4</v>
      </c>
      <c r="I394">
        <v>18</v>
      </c>
      <c r="J394">
        <f>I394*$J$1</f>
        <v>2.6999999999999997</v>
      </c>
      <c r="K394">
        <f>INDEX(Tabulka1[],MATCH(Osvětlení!E394,Tabulka1[Skupina],0),2)</f>
        <v>2000</v>
      </c>
      <c r="M394" s="11">
        <f t="shared" si="21"/>
        <v>0.33119999999999999</v>
      </c>
    </row>
    <row r="395" spans="1:13" x14ac:dyDescent="0.35">
      <c r="A395" t="s">
        <v>303</v>
      </c>
      <c r="B395" t="s">
        <v>383</v>
      </c>
      <c r="C395" t="s">
        <v>23</v>
      </c>
      <c r="D395" s="7" t="s">
        <v>384</v>
      </c>
      <c r="E395" t="s">
        <v>36</v>
      </c>
      <c r="F395" t="s">
        <v>24</v>
      </c>
      <c r="G395">
        <v>4</v>
      </c>
      <c r="H395">
        <v>4</v>
      </c>
      <c r="I395">
        <v>18</v>
      </c>
      <c r="J395">
        <f>I395*$J$1</f>
        <v>2.6999999999999997</v>
      </c>
      <c r="K395">
        <f>INDEX(Tabulka1[],MATCH(Osvětlení!E395,Tabulka1[Skupina],0),2)</f>
        <v>2000</v>
      </c>
      <c r="M395" s="11">
        <f t="shared" si="21"/>
        <v>0.33119999999999999</v>
      </c>
    </row>
    <row r="396" spans="1:13" x14ac:dyDescent="0.35">
      <c r="A396" t="s">
        <v>303</v>
      </c>
      <c r="B396" t="s">
        <v>383</v>
      </c>
      <c r="C396" t="s">
        <v>23</v>
      </c>
      <c r="D396" s="7" t="s">
        <v>384</v>
      </c>
      <c r="E396" t="s">
        <v>36</v>
      </c>
      <c r="F396" t="s">
        <v>304</v>
      </c>
      <c r="G396">
        <v>1</v>
      </c>
      <c r="H396">
        <v>1</v>
      </c>
      <c r="I396">
        <v>11</v>
      </c>
      <c r="K396">
        <f>INDEX(Tabulka1[],MATCH(Osvětlení!E396,Tabulka1[Skupina],0),2)</f>
        <v>2000</v>
      </c>
      <c r="M396" s="11">
        <f t="shared" si="21"/>
        <v>1.0999999999999999E-2</v>
      </c>
    </row>
    <row r="397" spans="1:13" x14ac:dyDescent="0.35">
      <c r="A397" t="s">
        <v>303</v>
      </c>
      <c r="B397" t="s">
        <v>383</v>
      </c>
      <c r="C397" t="s">
        <v>23</v>
      </c>
      <c r="D397" s="7" t="s">
        <v>481</v>
      </c>
      <c r="E397" t="s">
        <v>36</v>
      </c>
      <c r="F397" t="s">
        <v>24</v>
      </c>
      <c r="G397">
        <v>4</v>
      </c>
      <c r="H397">
        <v>4</v>
      </c>
      <c r="I397">
        <v>18</v>
      </c>
      <c r="J397">
        <f>I397*$J$1</f>
        <v>2.6999999999999997</v>
      </c>
      <c r="K397">
        <f>INDEX(Tabulka1[],MATCH(Osvětlení!E397,Tabulka1[Skupina],0),2)</f>
        <v>2000</v>
      </c>
      <c r="M397" s="11">
        <f t="shared" si="21"/>
        <v>0.33119999999999999</v>
      </c>
    </row>
    <row r="398" spans="1:13" x14ac:dyDescent="0.35">
      <c r="A398" t="s">
        <v>303</v>
      </c>
      <c r="B398" t="s">
        <v>383</v>
      </c>
      <c r="C398" t="s">
        <v>23</v>
      </c>
      <c r="D398" s="7" t="s">
        <v>481</v>
      </c>
      <c r="E398" t="s">
        <v>36</v>
      </c>
      <c r="F398" t="s">
        <v>304</v>
      </c>
      <c r="G398">
        <v>1</v>
      </c>
      <c r="H398">
        <v>1</v>
      </c>
      <c r="I398">
        <v>11</v>
      </c>
      <c r="K398">
        <f>INDEX(Tabulka1[],MATCH(Osvětlení!E398,Tabulka1[Skupina],0),2)</f>
        <v>2000</v>
      </c>
      <c r="M398" s="11">
        <f t="shared" si="21"/>
        <v>1.0999999999999999E-2</v>
      </c>
    </row>
    <row r="399" spans="1:13" x14ac:dyDescent="0.35">
      <c r="A399" t="s">
        <v>303</v>
      </c>
      <c r="B399" t="s">
        <v>383</v>
      </c>
      <c r="C399" t="s">
        <v>23</v>
      </c>
      <c r="D399" s="7" t="s">
        <v>482</v>
      </c>
      <c r="E399" t="s">
        <v>36</v>
      </c>
      <c r="F399" t="s">
        <v>24</v>
      </c>
      <c r="G399">
        <v>4</v>
      </c>
      <c r="H399">
        <v>4</v>
      </c>
      <c r="I399">
        <v>18</v>
      </c>
      <c r="J399">
        <f>I399*$J$1</f>
        <v>2.6999999999999997</v>
      </c>
      <c r="K399">
        <f>INDEX(Tabulka1[],MATCH(Osvětlení!E399,Tabulka1[Skupina],0),2)</f>
        <v>2000</v>
      </c>
      <c r="M399" s="11">
        <f t="shared" si="21"/>
        <v>0.33119999999999999</v>
      </c>
    </row>
    <row r="400" spans="1:13" x14ac:dyDescent="0.35">
      <c r="A400" t="s">
        <v>303</v>
      </c>
      <c r="B400" t="s">
        <v>383</v>
      </c>
      <c r="C400" t="s">
        <v>23</v>
      </c>
      <c r="D400" s="7" t="s">
        <v>482</v>
      </c>
      <c r="E400" t="s">
        <v>36</v>
      </c>
      <c r="F400" t="s">
        <v>304</v>
      </c>
      <c r="G400">
        <v>1</v>
      </c>
      <c r="H400">
        <v>1</v>
      </c>
      <c r="I400">
        <v>11</v>
      </c>
      <c r="K400">
        <f>INDEX(Tabulka1[],MATCH(Osvětlení!E400,Tabulka1[Skupina],0),2)</f>
        <v>2000</v>
      </c>
      <c r="M400" s="11">
        <f t="shared" si="21"/>
        <v>1.0999999999999999E-2</v>
      </c>
    </row>
    <row r="401" spans="1:13" x14ac:dyDescent="0.35">
      <c r="A401" t="s">
        <v>303</v>
      </c>
      <c r="B401" t="s">
        <v>383</v>
      </c>
      <c r="C401" t="s">
        <v>23</v>
      </c>
      <c r="D401" s="7" t="s">
        <v>379</v>
      </c>
      <c r="E401" t="s">
        <v>36</v>
      </c>
      <c r="F401" t="s">
        <v>24</v>
      </c>
      <c r="G401">
        <v>3</v>
      </c>
      <c r="H401">
        <v>4</v>
      </c>
      <c r="I401">
        <v>18</v>
      </c>
      <c r="J401">
        <f>I401*$J$1</f>
        <v>2.6999999999999997</v>
      </c>
      <c r="K401">
        <f>INDEX(Tabulka1[],MATCH(Osvětlení!E401,Tabulka1[Skupina],0),2)</f>
        <v>2000</v>
      </c>
      <c r="M401" s="11">
        <f t="shared" si="21"/>
        <v>0.24839999999999998</v>
      </c>
    </row>
    <row r="402" spans="1:13" x14ac:dyDescent="0.35">
      <c r="A402" t="s">
        <v>303</v>
      </c>
      <c r="B402" t="s">
        <v>383</v>
      </c>
      <c r="C402" t="s">
        <v>23</v>
      </c>
      <c r="D402" s="7" t="s">
        <v>379</v>
      </c>
      <c r="E402" t="s">
        <v>36</v>
      </c>
      <c r="F402" t="s">
        <v>304</v>
      </c>
      <c r="G402">
        <v>1</v>
      </c>
      <c r="H402">
        <v>1</v>
      </c>
      <c r="I402">
        <v>11</v>
      </c>
      <c r="K402">
        <f>INDEX(Tabulka1[],MATCH(Osvětlení!E402,Tabulka1[Skupina],0),2)</f>
        <v>2000</v>
      </c>
      <c r="M402" s="11">
        <f t="shared" si="21"/>
        <v>1.0999999999999999E-2</v>
      </c>
    </row>
    <row r="403" spans="1:13" x14ac:dyDescent="0.35">
      <c r="A403" t="s">
        <v>303</v>
      </c>
      <c r="B403" t="s">
        <v>383</v>
      </c>
      <c r="C403" t="s">
        <v>23</v>
      </c>
      <c r="D403" s="7" t="s">
        <v>380</v>
      </c>
      <c r="E403" t="s">
        <v>36</v>
      </c>
      <c r="F403" t="s">
        <v>24</v>
      </c>
      <c r="G403">
        <v>1</v>
      </c>
      <c r="H403">
        <v>4</v>
      </c>
      <c r="I403">
        <v>18</v>
      </c>
      <c r="J403">
        <f>I403*$J$1</f>
        <v>2.6999999999999997</v>
      </c>
      <c r="K403">
        <f>INDEX(Tabulka1[],MATCH(Osvětlení!E403,Tabulka1[Skupina],0),2)</f>
        <v>2000</v>
      </c>
      <c r="M403" s="11">
        <f t="shared" si="21"/>
        <v>8.2799999999999999E-2</v>
      </c>
    </row>
    <row r="404" spans="1:13" x14ac:dyDescent="0.35">
      <c r="A404" t="s">
        <v>303</v>
      </c>
      <c r="B404" t="s">
        <v>383</v>
      </c>
      <c r="C404" t="s">
        <v>23</v>
      </c>
      <c r="D404" s="7" t="s">
        <v>483</v>
      </c>
      <c r="E404" t="s">
        <v>36</v>
      </c>
      <c r="F404" t="s">
        <v>24</v>
      </c>
      <c r="G404">
        <v>3</v>
      </c>
      <c r="H404">
        <v>4</v>
      </c>
      <c r="I404">
        <v>18</v>
      </c>
      <c r="J404">
        <f>I404*$J$1</f>
        <v>2.6999999999999997</v>
      </c>
      <c r="K404">
        <f>INDEX(Tabulka1[],MATCH(Osvětlení!E404,Tabulka1[Skupina],0),2)</f>
        <v>2000</v>
      </c>
      <c r="M404" s="11">
        <f t="shared" si="21"/>
        <v>0.24839999999999998</v>
      </c>
    </row>
    <row r="405" spans="1:13" x14ac:dyDescent="0.35">
      <c r="A405" t="s">
        <v>303</v>
      </c>
      <c r="B405" t="s">
        <v>383</v>
      </c>
      <c r="C405" t="s">
        <v>23</v>
      </c>
      <c r="D405" s="7" t="s">
        <v>484</v>
      </c>
      <c r="E405" t="s">
        <v>282</v>
      </c>
      <c r="F405" t="s">
        <v>304</v>
      </c>
      <c r="G405">
        <v>1</v>
      </c>
      <c r="H405">
        <v>1</v>
      </c>
      <c r="I405">
        <v>11</v>
      </c>
      <c r="K405">
        <f>INDEX(Tabulka1[],MATCH(Osvětlení!E405,Tabulka1[Skupina],0),2)</f>
        <v>730</v>
      </c>
      <c r="M405" s="11">
        <f t="shared" si="21"/>
        <v>1.0999999999999999E-2</v>
      </c>
    </row>
    <row r="406" spans="1:13" x14ac:dyDescent="0.35">
      <c r="A406" t="s">
        <v>303</v>
      </c>
      <c r="B406" t="s">
        <v>383</v>
      </c>
      <c r="C406" t="s">
        <v>23</v>
      </c>
      <c r="D406" s="7" t="s">
        <v>391</v>
      </c>
      <c r="E406" t="s">
        <v>15</v>
      </c>
      <c r="F406" t="s">
        <v>24</v>
      </c>
      <c r="G406">
        <v>2</v>
      </c>
      <c r="H406">
        <v>4</v>
      </c>
      <c r="I406">
        <v>18</v>
      </c>
      <c r="J406">
        <f>I406*$J$1</f>
        <v>2.6999999999999997</v>
      </c>
      <c r="K406">
        <f>INDEX(Tabulka1[],MATCH(Osvětlení!E406,Tabulka1[Skupina],0),2)</f>
        <v>1800</v>
      </c>
      <c r="M406" s="11">
        <f t="shared" si="21"/>
        <v>0.1656</v>
      </c>
    </row>
    <row r="407" spans="1:13" x14ac:dyDescent="0.35">
      <c r="A407" t="s">
        <v>303</v>
      </c>
      <c r="B407" t="s">
        <v>383</v>
      </c>
      <c r="C407" t="s">
        <v>23</v>
      </c>
      <c r="D407" s="7" t="s">
        <v>391</v>
      </c>
      <c r="E407" t="s">
        <v>15</v>
      </c>
      <c r="F407" t="s">
        <v>304</v>
      </c>
      <c r="G407">
        <v>1</v>
      </c>
      <c r="H407">
        <v>1</v>
      </c>
      <c r="I407">
        <v>11</v>
      </c>
      <c r="K407">
        <f>INDEX(Tabulka1[],MATCH(Osvětlení!E407,Tabulka1[Skupina],0),2)</f>
        <v>1800</v>
      </c>
      <c r="M407" s="11">
        <f t="shared" si="21"/>
        <v>1.0999999999999999E-2</v>
      </c>
    </row>
    <row r="408" spans="1:13" x14ac:dyDescent="0.35">
      <c r="A408" t="s">
        <v>303</v>
      </c>
      <c r="B408" t="s">
        <v>383</v>
      </c>
      <c r="C408" t="s">
        <v>23</v>
      </c>
      <c r="D408" s="7" t="s">
        <v>391</v>
      </c>
      <c r="E408" t="s">
        <v>15</v>
      </c>
      <c r="F408" t="s">
        <v>24</v>
      </c>
      <c r="G408">
        <v>1</v>
      </c>
      <c r="H408">
        <v>1</v>
      </c>
      <c r="I408">
        <v>18</v>
      </c>
      <c r="J408">
        <f>I408*$J$1</f>
        <v>2.6999999999999997</v>
      </c>
      <c r="K408">
        <f>INDEX(Tabulka1[],MATCH(Osvětlení!E408,Tabulka1[Skupina],0),2)</f>
        <v>1800</v>
      </c>
      <c r="M408" s="11">
        <f t="shared" si="21"/>
        <v>2.07E-2</v>
      </c>
    </row>
    <row r="409" spans="1:13" x14ac:dyDescent="0.35">
      <c r="A409" t="s">
        <v>303</v>
      </c>
      <c r="B409" t="s">
        <v>383</v>
      </c>
      <c r="C409" t="s">
        <v>23</v>
      </c>
      <c r="D409" s="7" t="s">
        <v>398</v>
      </c>
      <c r="E409" t="s">
        <v>282</v>
      </c>
      <c r="F409" t="s">
        <v>304</v>
      </c>
      <c r="G409">
        <v>1</v>
      </c>
      <c r="H409">
        <v>1</v>
      </c>
      <c r="I409">
        <v>11</v>
      </c>
      <c r="K409">
        <f>INDEX(Tabulka1[],MATCH(Osvětlení!E409,Tabulka1[Skupina],0),2)</f>
        <v>730</v>
      </c>
      <c r="M409" s="11">
        <f t="shared" si="21"/>
        <v>1.0999999999999999E-2</v>
      </c>
    </row>
    <row r="410" spans="1:13" x14ac:dyDescent="0.35">
      <c r="A410" t="s">
        <v>303</v>
      </c>
      <c r="B410" t="s">
        <v>383</v>
      </c>
      <c r="C410" t="s">
        <v>23</v>
      </c>
      <c r="D410" s="7" t="s">
        <v>392</v>
      </c>
      <c r="E410" t="s">
        <v>15</v>
      </c>
      <c r="F410" t="s">
        <v>24</v>
      </c>
      <c r="G410">
        <v>2</v>
      </c>
      <c r="H410">
        <v>4</v>
      </c>
      <c r="I410">
        <v>18</v>
      </c>
      <c r="J410">
        <f>I410*$J$1</f>
        <v>2.6999999999999997</v>
      </c>
      <c r="K410">
        <f>INDEX(Tabulka1[],MATCH(Osvětlení!E410,Tabulka1[Skupina],0),2)</f>
        <v>1800</v>
      </c>
      <c r="M410" s="11">
        <f t="shared" si="21"/>
        <v>0.1656</v>
      </c>
    </row>
    <row r="411" spans="1:13" x14ac:dyDescent="0.35">
      <c r="A411" t="s">
        <v>303</v>
      </c>
      <c r="B411" t="s">
        <v>383</v>
      </c>
      <c r="C411" t="s">
        <v>23</v>
      </c>
      <c r="D411" s="7" t="s">
        <v>392</v>
      </c>
      <c r="E411" t="s">
        <v>15</v>
      </c>
      <c r="F411" t="s">
        <v>24</v>
      </c>
      <c r="G411">
        <v>1</v>
      </c>
      <c r="H411">
        <v>1</v>
      </c>
      <c r="I411">
        <v>18</v>
      </c>
      <c r="J411">
        <f>I411*$J$1</f>
        <v>2.6999999999999997</v>
      </c>
      <c r="K411">
        <f>INDEX(Tabulka1[],MATCH(Osvětlení!E411,Tabulka1[Skupina],0),2)</f>
        <v>1800</v>
      </c>
      <c r="M411" s="11">
        <f t="shared" si="21"/>
        <v>2.07E-2</v>
      </c>
    </row>
    <row r="412" spans="1:13" x14ac:dyDescent="0.35">
      <c r="A412" t="s">
        <v>303</v>
      </c>
      <c r="B412" t="s">
        <v>383</v>
      </c>
      <c r="C412" t="s">
        <v>23</v>
      </c>
      <c r="D412" s="7" t="s">
        <v>392</v>
      </c>
      <c r="E412" t="s">
        <v>15</v>
      </c>
      <c r="F412" t="s">
        <v>304</v>
      </c>
      <c r="G412">
        <v>1</v>
      </c>
      <c r="H412">
        <v>1</v>
      </c>
      <c r="I412">
        <v>11</v>
      </c>
      <c r="K412">
        <f>INDEX(Tabulka1[],MATCH(Osvětlení!E412,Tabulka1[Skupina],0),2)</f>
        <v>1800</v>
      </c>
      <c r="M412" s="11">
        <f t="shared" si="21"/>
        <v>1.0999999999999999E-2</v>
      </c>
    </row>
    <row r="413" spans="1:13" x14ac:dyDescent="0.35">
      <c r="A413" t="s">
        <v>303</v>
      </c>
      <c r="B413" t="s">
        <v>383</v>
      </c>
      <c r="C413" t="s">
        <v>23</v>
      </c>
      <c r="D413" s="7" t="s">
        <v>399</v>
      </c>
      <c r="E413" t="s">
        <v>282</v>
      </c>
      <c r="F413" t="s">
        <v>304</v>
      </c>
      <c r="G413">
        <v>1</v>
      </c>
      <c r="H413">
        <v>1</v>
      </c>
      <c r="I413">
        <v>11</v>
      </c>
      <c r="K413">
        <f>INDEX(Tabulka1[],MATCH(Osvětlení!E413,Tabulka1[Skupina],0),2)</f>
        <v>730</v>
      </c>
      <c r="M413" s="11">
        <f t="shared" si="21"/>
        <v>1.0999999999999999E-2</v>
      </c>
    </row>
    <row r="414" spans="1:13" x14ac:dyDescent="0.35">
      <c r="A414" t="s">
        <v>303</v>
      </c>
      <c r="B414" t="s">
        <v>383</v>
      </c>
      <c r="C414" t="s">
        <v>23</v>
      </c>
      <c r="D414" s="7" t="s">
        <v>390</v>
      </c>
      <c r="E414" t="s">
        <v>15</v>
      </c>
      <c r="F414" t="s">
        <v>24</v>
      </c>
      <c r="G414">
        <v>2</v>
      </c>
      <c r="H414">
        <v>4</v>
      </c>
      <c r="I414">
        <v>18</v>
      </c>
      <c r="J414">
        <f>I414*$J$1</f>
        <v>2.6999999999999997</v>
      </c>
      <c r="K414">
        <f>INDEX(Tabulka1[],MATCH(Osvětlení!E414,Tabulka1[Skupina],0),2)</f>
        <v>1800</v>
      </c>
      <c r="M414" s="11">
        <f t="shared" si="21"/>
        <v>0.1656</v>
      </c>
    </row>
    <row r="415" spans="1:13" x14ac:dyDescent="0.35">
      <c r="A415" t="s">
        <v>303</v>
      </c>
      <c r="B415" t="s">
        <v>383</v>
      </c>
      <c r="C415" t="s">
        <v>23</v>
      </c>
      <c r="D415" s="7" t="s">
        <v>390</v>
      </c>
      <c r="E415" t="s">
        <v>15</v>
      </c>
      <c r="F415" t="s">
        <v>24</v>
      </c>
      <c r="G415">
        <v>1</v>
      </c>
      <c r="H415">
        <v>1</v>
      </c>
      <c r="I415">
        <v>18</v>
      </c>
      <c r="J415">
        <f>I415*$J$1</f>
        <v>2.6999999999999997</v>
      </c>
      <c r="K415">
        <f>INDEX(Tabulka1[],MATCH(Osvětlení!E415,Tabulka1[Skupina],0),2)</f>
        <v>1800</v>
      </c>
      <c r="M415" s="11">
        <f t="shared" si="21"/>
        <v>2.07E-2</v>
      </c>
    </row>
    <row r="416" spans="1:13" x14ac:dyDescent="0.35">
      <c r="A416" t="s">
        <v>303</v>
      </c>
      <c r="B416" t="s">
        <v>383</v>
      </c>
      <c r="C416" t="s">
        <v>23</v>
      </c>
      <c r="D416" s="7" t="s">
        <v>390</v>
      </c>
      <c r="E416" t="s">
        <v>15</v>
      </c>
      <c r="F416" t="s">
        <v>304</v>
      </c>
      <c r="G416">
        <v>1</v>
      </c>
      <c r="H416">
        <v>1</v>
      </c>
      <c r="I416">
        <v>11</v>
      </c>
      <c r="K416">
        <f>INDEX(Tabulka1[],MATCH(Osvětlení!E416,Tabulka1[Skupina],0),2)</f>
        <v>1800</v>
      </c>
      <c r="M416" s="11">
        <f t="shared" si="21"/>
        <v>1.0999999999999999E-2</v>
      </c>
    </row>
    <row r="417" spans="1:13" x14ac:dyDescent="0.35">
      <c r="A417" t="s">
        <v>303</v>
      </c>
      <c r="B417" t="s">
        <v>383</v>
      </c>
      <c r="C417" t="s">
        <v>23</v>
      </c>
      <c r="D417" s="7" t="s">
        <v>400</v>
      </c>
      <c r="E417" t="s">
        <v>282</v>
      </c>
      <c r="F417" t="s">
        <v>304</v>
      </c>
      <c r="G417">
        <v>1</v>
      </c>
      <c r="H417">
        <v>1</v>
      </c>
      <c r="I417">
        <v>11</v>
      </c>
      <c r="K417">
        <f>INDEX(Tabulka1[],MATCH(Osvětlení!E417,Tabulka1[Skupina],0),2)</f>
        <v>730</v>
      </c>
      <c r="M417" s="11">
        <f t="shared" si="21"/>
        <v>1.0999999999999999E-2</v>
      </c>
    </row>
    <row r="418" spans="1:13" x14ac:dyDescent="0.35">
      <c r="A418" t="s">
        <v>303</v>
      </c>
      <c r="B418" t="s">
        <v>383</v>
      </c>
      <c r="C418" t="s">
        <v>23</v>
      </c>
      <c r="D418" s="7" t="s">
        <v>385</v>
      </c>
      <c r="E418" t="s">
        <v>36</v>
      </c>
      <c r="F418" t="s">
        <v>24</v>
      </c>
      <c r="G418">
        <v>1</v>
      </c>
      <c r="H418">
        <v>4</v>
      </c>
      <c r="I418">
        <v>18</v>
      </c>
      <c r="J418">
        <f>I418*$J$1</f>
        <v>2.6999999999999997</v>
      </c>
      <c r="K418">
        <f>INDEX(Tabulka1[],MATCH(Osvětlení!E418,Tabulka1[Skupina],0),2)</f>
        <v>2000</v>
      </c>
      <c r="M418" s="11">
        <f t="shared" si="21"/>
        <v>8.2799999999999999E-2</v>
      </c>
    </row>
    <row r="419" spans="1:13" x14ac:dyDescent="0.35">
      <c r="A419" t="s">
        <v>303</v>
      </c>
      <c r="B419" t="s">
        <v>383</v>
      </c>
      <c r="C419" t="s">
        <v>23</v>
      </c>
      <c r="D419" s="7" t="s">
        <v>478</v>
      </c>
      <c r="E419" t="s">
        <v>284</v>
      </c>
      <c r="F419" t="s">
        <v>24</v>
      </c>
      <c r="G419">
        <v>4</v>
      </c>
      <c r="H419">
        <v>4</v>
      </c>
      <c r="I419">
        <v>18</v>
      </c>
      <c r="J419">
        <f>I419*$J$1</f>
        <v>2.6999999999999997</v>
      </c>
      <c r="K419">
        <f>INDEX(Tabulka1[],MATCH(Osvětlení!E419,Tabulka1[Skupina],0),2)</f>
        <v>1100</v>
      </c>
      <c r="M419" s="11">
        <f t="shared" si="21"/>
        <v>0.33119999999999999</v>
      </c>
    </row>
    <row r="420" spans="1:13" x14ac:dyDescent="0.35">
      <c r="A420" t="s">
        <v>303</v>
      </c>
      <c r="B420" t="s">
        <v>383</v>
      </c>
      <c r="C420" t="s">
        <v>23</v>
      </c>
      <c r="D420" s="7" t="s">
        <v>479</v>
      </c>
      <c r="E420" t="s">
        <v>10</v>
      </c>
      <c r="F420" t="s">
        <v>24</v>
      </c>
      <c r="G420">
        <v>2</v>
      </c>
      <c r="H420">
        <v>4</v>
      </c>
      <c r="I420">
        <v>18</v>
      </c>
      <c r="J420">
        <f>I420*$J$1</f>
        <v>2.6999999999999997</v>
      </c>
      <c r="K420">
        <f>INDEX(Tabulka1[],MATCH(Osvětlení!E420,Tabulka1[Skupina],0),2)</f>
        <v>360</v>
      </c>
      <c r="M420" s="11">
        <f t="shared" si="21"/>
        <v>0.1656</v>
      </c>
    </row>
    <row r="421" spans="1:13" x14ac:dyDescent="0.35">
      <c r="A421" t="s">
        <v>303</v>
      </c>
      <c r="B421" t="s">
        <v>383</v>
      </c>
      <c r="C421" t="s">
        <v>23</v>
      </c>
      <c r="D421" s="7" t="s">
        <v>389</v>
      </c>
      <c r="E421" t="s">
        <v>15</v>
      </c>
      <c r="F421" t="s">
        <v>24</v>
      </c>
      <c r="G421">
        <v>2</v>
      </c>
      <c r="H421">
        <v>4</v>
      </c>
      <c r="I421">
        <v>18</v>
      </c>
      <c r="J421">
        <f>I421*$J$1</f>
        <v>2.6999999999999997</v>
      </c>
      <c r="K421">
        <f>INDEX(Tabulka1[],MATCH(Osvětlení!E421,Tabulka1[Skupina],0),2)</f>
        <v>1800</v>
      </c>
      <c r="M421" s="11">
        <f t="shared" si="21"/>
        <v>0.1656</v>
      </c>
    </row>
    <row r="422" spans="1:13" x14ac:dyDescent="0.35">
      <c r="A422" t="s">
        <v>303</v>
      </c>
      <c r="B422" t="s">
        <v>383</v>
      </c>
      <c r="C422" t="s">
        <v>23</v>
      </c>
      <c r="D422" s="7" t="s">
        <v>389</v>
      </c>
      <c r="E422" t="s">
        <v>15</v>
      </c>
      <c r="F422" t="s">
        <v>24</v>
      </c>
      <c r="G422">
        <v>1</v>
      </c>
      <c r="H422">
        <v>1</v>
      </c>
      <c r="I422">
        <v>18</v>
      </c>
      <c r="J422">
        <f>I422*$J$1</f>
        <v>2.6999999999999997</v>
      </c>
      <c r="K422">
        <f>INDEX(Tabulka1[],MATCH(Osvětlení!E422,Tabulka1[Skupina],0),2)</f>
        <v>1800</v>
      </c>
      <c r="M422" s="11">
        <f t="shared" si="21"/>
        <v>2.07E-2</v>
      </c>
    </row>
    <row r="423" spans="1:13" x14ac:dyDescent="0.35">
      <c r="A423" t="s">
        <v>303</v>
      </c>
      <c r="B423" t="s">
        <v>383</v>
      </c>
      <c r="C423" t="s">
        <v>23</v>
      </c>
      <c r="D423" s="7" t="s">
        <v>389</v>
      </c>
      <c r="E423" t="s">
        <v>15</v>
      </c>
      <c r="F423" t="s">
        <v>304</v>
      </c>
      <c r="G423">
        <v>1</v>
      </c>
      <c r="H423">
        <v>1</v>
      </c>
      <c r="I423">
        <v>11</v>
      </c>
      <c r="K423">
        <f>INDEX(Tabulka1[],MATCH(Osvětlení!E423,Tabulka1[Skupina],0),2)</f>
        <v>1800</v>
      </c>
      <c r="M423" s="11">
        <f t="shared" si="21"/>
        <v>1.0999999999999999E-2</v>
      </c>
    </row>
    <row r="424" spans="1:13" x14ac:dyDescent="0.35">
      <c r="A424" t="s">
        <v>303</v>
      </c>
      <c r="B424" t="s">
        <v>383</v>
      </c>
      <c r="C424" t="s">
        <v>23</v>
      </c>
      <c r="D424" s="7" t="s">
        <v>401</v>
      </c>
      <c r="E424" t="s">
        <v>282</v>
      </c>
      <c r="F424" t="s">
        <v>304</v>
      </c>
      <c r="G424">
        <v>1</v>
      </c>
      <c r="H424">
        <v>1</v>
      </c>
      <c r="I424">
        <v>11</v>
      </c>
      <c r="K424">
        <f>INDEX(Tabulka1[],MATCH(Osvětlení!E424,Tabulka1[Skupina],0),2)</f>
        <v>730</v>
      </c>
      <c r="M424" s="11">
        <f t="shared" si="21"/>
        <v>1.0999999999999999E-2</v>
      </c>
    </row>
    <row r="425" spans="1:13" x14ac:dyDescent="0.35">
      <c r="A425" t="s">
        <v>303</v>
      </c>
      <c r="B425" t="s">
        <v>383</v>
      </c>
      <c r="C425" t="s">
        <v>23</v>
      </c>
      <c r="D425" s="7" t="s">
        <v>388</v>
      </c>
      <c r="E425" t="s">
        <v>15</v>
      </c>
      <c r="F425" t="s">
        <v>24</v>
      </c>
      <c r="G425">
        <v>2</v>
      </c>
      <c r="H425">
        <v>4</v>
      </c>
      <c r="I425">
        <v>18</v>
      </c>
      <c r="J425">
        <f>I425*$J$1</f>
        <v>2.6999999999999997</v>
      </c>
      <c r="K425">
        <f>INDEX(Tabulka1[],MATCH(Osvětlení!E425,Tabulka1[Skupina],0),2)</f>
        <v>1800</v>
      </c>
      <c r="M425" s="11">
        <f t="shared" si="21"/>
        <v>0.1656</v>
      </c>
    </row>
    <row r="426" spans="1:13" x14ac:dyDescent="0.35">
      <c r="A426" t="s">
        <v>303</v>
      </c>
      <c r="B426" t="s">
        <v>383</v>
      </c>
      <c r="C426" t="s">
        <v>23</v>
      </c>
      <c r="D426" s="7" t="s">
        <v>388</v>
      </c>
      <c r="E426" t="s">
        <v>15</v>
      </c>
      <c r="F426" t="s">
        <v>24</v>
      </c>
      <c r="G426">
        <v>1</v>
      </c>
      <c r="H426">
        <v>1</v>
      </c>
      <c r="I426">
        <v>18</v>
      </c>
      <c r="J426">
        <f>I426*$J$1</f>
        <v>2.6999999999999997</v>
      </c>
      <c r="K426">
        <f>INDEX(Tabulka1[],MATCH(Osvětlení!E426,Tabulka1[Skupina],0),2)</f>
        <v>1800</v>
      </c>
      <c r="M426" s="11">
        <f t="shared" si="21"/>
        <v>2.07E-2</v>
      </c>
    </row>
    <row r="427" spans="1:13" x14ac:dyDescent="0.35">
      <c r="A427" t="s">
        <v>303</v>
      </c>
      <c r="B427" t="s">
        <v>383</v>
      </c>
      <c r="C427" t="s">
        <v>23</v>
      </c>
      <c r="D427" s="7" t="s">
        <v>388</v>
      </c>
      <c r="E427" t="s">
        <v>15</v>
      </c>
      <c r="F427" t="s">
        <v>304</v>
      </c>
      <c r="G427">
        <v>1</v>
      </c>
      <c r="H427">
        <v>1</v>
      </c>
      <c r="I427">
        <v>11</v>
      </c>
      <c r="K427">
        <f>INDEX(Tabulka1[],MATCH(Osvětlení!E427,Tabulka1[Skupina],0),2)</f>
        <v>1800</v>
      </c>
      <c r="M427" s="11">
        <f t="shared" si="21"/>
        <v>1.0999999999999999E-2</v>
      </c>
    </row>
    <row r="428" spans="1:13" x14ac:dyDescent="0.35">
      <c r="A428" t="s">
        <v>303</v>
      </c>
      <c r="B428" t="s">
        <v>383</v>
      </c>
      <c r="C428" t="s">
        <v>23</v>
      </c>
      <c r="D428" s="7" t="s">
        <v>402</v>
      </c>
      <c r="E428" t="s">
        <v>282</v>
      </c>
      <c r="F428" t="s">
        <v>304</v>
      </c>
      <c r="G428">
        <v>1</v>
      </c>
      <c r="H428">
        <v>1</v>
      </c>
      <c r="I428">
        <v>11</v>
      </c>
      <c r="K428">
        <f>INDEX(Tabulka1[],MATCH(Osvětlení!E428,Tabulka1[Skupina],0),2)</f>
        <v>730</v>
      </c>
      <c r="M428" s="11">
        <f t="shared" si="21"/>
        <v>1.0999999999999999E-2</v>
      </c>
    </row>
    <row r="429" spans="1:13" x14ac:dyDescent="0.35">
      <c r="A429" t="s">
        <v>303</v>
      </c>
      <c r="B429" t="s">
        <v>383</v>
      </c>
      <c r="C429" t="s">
        <v>23</v>
      </c>
      <c r="D429" s="7" t="s">
        <v>387</v>
      </c>
      <c r="E429" t="s">
        <v>15</v>
      </c>
      <c r="F429" t="s">
        <v>24</v>
      </c>
      <c r="G429">
        <v>2</v>
      </c>
      <c r="H429">
        <v>4</v>
      </c>
      <c r="I429">
        <v>18</v>
      </c>
      <c r="J429">
        <f>I429*$J$1</f>
        <v>2.6999999999999997</v>
      </c>
      <c r="K429">
        <f>INDEX(Tabulka1[],MATCH(Osvětlení!E429,Tabulka1[Skupina],0),2)</f>
        <v>1800</v>
      </c>
      <c r="M429" s="11">
        <f t="shared" si="21"/>
        <v>0.1656</v>
      </c>
    </row>
    <row r="430" spans="1:13" x14ac:dyDescent="0.35">
      <c r="A430" t="s">
        <v>303</v>
      </c>
      <c r="B430" t="s">
        <v>383</v>
      </c>
      <c r="C430" t="s">
        <v>23</v>
      </c>
      <c r="D430" s="7" t="s">
        <v>387</v>
      </c>
      <c r="E430" t="s">
        <v>15</v>
      </c>
      <c r="F430" t="s">
        <v>24</v>
      </c>
      <c r="G430">
        <v>1</v>
      </c>
      <c r="H430">
        <v>1</v>
      </c>
      <c r="I430">
        <v>18</v>
      </c>
      <c r="J430">
        <f>I430*$J$1</f>
        <v>2.6999999999999997</v>
      </c>
      <c r="K430">
        <f>INDEX(Tabulka1[],MATCH(Osvětlení!E430,Tabulka1[Skupina],0),2)</f>
        <v>1800</v>
      </c>
      <c r="M430" s="11">
        <f t="shared" si="21"/>
        <v>2.07E-2</v>
      </c>
    </row>
    <row r="431" spans="1:13" x14ac:dyDescent="0.35">
      <c r="A431" t="s">
        <v>303</v>
      </c>
      <c r="B431" t="s">
        <v>383</v>
      </c>
      <c r="C431" t="s">
        <v>23</v>
      </c>
      <c r="D431" s="7" t="s">
        <v>387</v>
      </c>
      <c r="E431" t="s">
        <v>15</v>
      </c>
      <c r="F431" t="s">
        <v>304</v>
      </c>
      <c r="G431">
        <v>1</v>
      </c>
      <c r="H431">
        <v>1</v>
      </c>
      <c r="I431">
        <v>11</v>
      </c>
      <c r="K431">
        <f>INDEX(Tabulka1[],MATCH(Osvětlení!E431,Tabulka1[Skupina],0),2)</f>
        <v>1800</v>
      </c>
      <c r="M431" s="11">
        <f t="shared" si="21"/>
        <v>1.0999999999999999E-2</v>
      </c>
    </row>
    <row r="432" spans="1:13" x14ac:dyDescent="0.35">
      <c r="A432" t="s">
        <v>303</v>
      </c>
      <c r="B432" t="s">
        <v>383</v>
      </c>
      <c r="C432" t="s">
        <v>23</v>
      </c>
      <c r="D432" s="7" t="s">
        <v>386</v>
      </c>
      <c r="E432" t="s">
        <v>282</v>
      </c>
      <c r="F432" t="s">
        <v>304</v>
      </c>
      <c r="G432">
        <v>1</v>
      </c>
      <c r="H432">
        <v>1</v>
      </c>
      <c r="I432">
        <v>11</v>
      </c>
      <c r="K432">
        <f>INDEX(Tabulka1[],MATCH(Osvětlení!E432,Tabulka1[Skupina],0),2)</f>
        <v>730</v>
      </c>
      <c r="M432" s="11">
        <f t="shared" si="21"/>
        <v>1.0999999999999999E-2</v>
      </c>
    </row>
    <row r="433" spans="1:13" x14ac:dyDescent="0.35">
      <c r="A433" t="s">
        <v>303</v>
      </c>
      <c r="B433" t="s">
        <v>383</v>
      </c>
      <c r="C433" t="s">
        <v>23</v>
      </c>
      <c r="D433" s="7" t="s">
        <v>382</v>
      </c>
      <c r="E433" t="s">
        <v>278</v>
      </c>
      <c r="F433" t="s">
        <v>305</v>
      </c>
      <c r="G433">
        <v>1</v>
      </c>
      <c r="H433">
        <v>1</v>
      </c>
      <c r="I433">
        <v>36</v>
      </c>
      <c r="K433">
        <f>INDEX(Tabulka1[],MATCH(Osvětlení!E433,Tabulka1[Skupina],0),2)</f>
        <v>3200</v>
      </c>
      <c r="M433" s="11">
        <f t="shared" si="21"/>
        <v>3.6000000000000004E-2</v>
      </c>
    </row>
    <row r="434" spans="1:13" x14ac:dyDescent="0.35">
      <c r="A434" t="s">
        <v>303</v>
      </c>
      <c r="B434" t="s">
        <v>383</v>
      </c>
      <c r="C434" t="s">
        <v>23</v>
      </c>
      <c r="D434" s="7" t="s">
        <v>381</v>
      </c>
      <c r="E434" t="s">
        <v>278</v>
      </c>
      <c r="F434" t="s">
        <v>305</v>
      </c>
      <c r="G434">
        <v>1</v>
      </c>
      <c r="H434">
        <v>1</v>
      </c>
      <c r="I434">
        <v>36</v>
      </c>
      <c r="K434">
        <f>INDEX(Tabulka1[],MATCH(Osvětlení!E434,Tabulka1[Skupina],0),2)</f>
        <v>3200</v>
      </c>
      <c r="M434" s="11">
        <f t="shared" si="21"/>
        <v>3.6000000000000004E-2</v>
      </c>
    </row>
    <row r="435" spans="1:13" x14ac:dyDescent="0.35">
      <c r="A435" t="s">
        <v>303</v>
      </c>
      <c r="B435" t="s">
        <v>383</v>
      </c>
      <c r="C435" t="s">
        <v>27</v>
      </c>
      <c r="D435" s="7" t="s">
        <v>403</v>
      </c>
      <c r="E435" t="s">
        <v>15</v>
      </c>
      <c r="F435" t="s">
        <v>24</v>
      </c>
      <c r="G435">
        <v>2</v>
      </c>
      <c r="H435">
        <v>4</v>
      </c>
      <c r="I435">
        <v>18</v>
      </c>
      <c r="J435">
        <f>I435*$J$1</f>
        <v>2.6999999999999997</v>
      </c>
      <c r="K435">
        <f>INDEX(Tabulka1[],MATCH(Osvětlení!E435,Tabulka1[Skupina],0),2)</f>
        <v>1800</v>
      </c>
      <c r="M435" s="11">
        <f t="shared" si="21"/>
        <v>0.1656</v>
      </c>
    </row>
    <row r="436" spans="1:13" x14ac:dyDescent="0.35">
      <c r="A436" t="s">
        <v>303</v>
      </c>
      <c r="B436" t="s">
        <v>383</v>
      </c>
      <c r="C436" t="s">
        <v>27</v>
      </c>
      <c r="D436" s="7" t="s">
        <v>403</v>
      </c>
      <c r="E436" t="s">
        <v>15</v>
      </c>
      <c r="F436" t="s">
        <v>24</v>
      </c>
      <c r="G436">
        <v>1</v>
      </c>
      <c r="H436">
        <v>1</v>
      </c>
      <c r="I436">
        <v>18</v>
      </c>
      <c r="J436">
        <f>I436*$J$1</f>
        <v>2.6999999999999997</v>
      </c>
      <c r="K436">
        <f>INDEX(Tabulka1[],MATCH(Osvětlení!E436,Tabulka1[Skupina],0),2)</f>
        <v>1800</v>
      </c>
      <c r="M436" s="11">
        <f t="shared" si="21"/>
        <v>2.07E-2</v>
      </c>
    </row>
    <row r="437" spans="1:13" x14ac:dyDescent="0.35">
      <c r="A437" t="s">
        <v>303</v>
      </c>
      <c r="B437" t="s">
        <v>383</v>
      </c>
      <c r="C437" t="s">
        <v>27</v>
      </c>
      <c r="D437" s="7" t="s">
        <v>403</v>
      </c>
      <c r="E437" t="s">
        <v>15</v>
      </c>
      <c r="F437" t="s">
        <v>304</v>
      </c>
      <c r="G437">
        <v>1</v>
      </c>
      <c r="H437">
        <v>1</v>
      </c>
      <c r="I437">
        <v>11</v>
      </c>
      <c r="K437">
        <f>INDEX(Tabulka1[],MATCH(Osvětlení!E437,Tabulka1[Skupina],0),2)</f>
        <v>1800</v>
      </c>
      <c r="M437" s="11">
        <f t="shared" si="21"/>
        <v>1.0999999999999999E-2</v>
      </c>
    </row>
    <row r="438" spans="1:13" x14ac:dyDescent="0.35">
      <c r="A438" t="s">
        <v>303</v>
      </c>
      <c r="B438" t="s">
        <v>383</v>
      </c>
      <c r="C438" t="s">
        <v>27</v>
      </c>
      <c r="D438" s="7" t="s">
        <v>404</v>
      </c>
      <c r="E438" t="s">
        <v>282</v>
      </c>
      <c r="F438" t="s">
        <v>304</v>
      </c>
      <c r="G438">
        <v>1</v>
      </c>
      <c r="H438">
        <v>1</v>
      </c>
      <c r="I438">
        <v>11</v>
      </c>
      <c r="K438">
        <f>INDEX(Tabulka1[],MATCH(Osvětlení!E438,Tabulka1[Skupina],0),2)</f>
        <v>730</v>
      </c>
      <c r="M438" s="11">
        <f t="shared" si="21"/>
        <v>1.0999999999999999E-2</v>
      </c>
    </row>
    <row r="439" spans="1:13" x14ac:dyDescent="0.35">
      <c r="A439" t="s">
        <v>303</v>
      </c>
      <c r="B439" t="s">
        <v>383</v>
      </c>
      <c r="C439" t="s">
        <v>27</v>
      </c>
      <c r="D439" s="7" t="s">
        <v>405</v>
      </c>
      <c r="E439" t="s">
        <v>15</v>
      </c>
      <c r="F439" t="s">
        <v>24</v>
      </c>
      <c r="G439">
        <v>2</v>
      </c>
      <c r="H439">
        <v>4</v>
      </c>
      <c r="I439">
        <v>18</v>
      </c>
      <c r="J439">
        <f>I439*$J$1</f>
        <v>2.6999999999999997</v>
      </c>
      <c r="K439">
        <f>INDEX(Tabulka1[],MATCH(Osvětlení!E439,Tabulka1[Skupina],0),2)</f>
        <v>1800</v>
      </c>
      <c r="M439" s="11">
        <f t="shared" si="21"/>
        <v>0.1656</v>
      </c>
    </row>
    <row r="440" spans="1:13" x14ac:dyDescent="0.35">
      <c r="A440" t="s">
        <v>303</v>
      </c>
      <c r="B440" t="s">
        <v>383</v>
      </c>
      <c r="C440" t="s">
        <v>27</v>
      </c>
      <c r="D440" s="7" t="s">
        <v>405</v>
      </c>
      <c r="E440" t="s">
        <v>15</v>
      </c>
      <c r="F440" t="s">
        <v>24</v>
      </c>
      <c r="G440">
        <v>1</v>
      </c>
      <c r="H440">
        <v>1</v>
      </c>
      <c r="I440">
        <v>18</v>
      </c>
      <c r="J440">
        <f>I440*$J$1</f>
        <v>2.6999999999999997</v>
      </c>
      <c r="K440">
        <f>INDEX(Tabulka1[],MATCH(Osvětlení!E440,Tabulka1[Skupina],0),2)</f>
        <v>1800</v>
      </c>
      <c r="M440" s="11">
        <f t="shared" si="21"/>
        <v>2.07E-2</v>
      </c>
    </row>
    <row r="441" spans="1:13" x14ac:dyDescent="0.35">
      <c r="A441" t="s">
        <v>303</v>
      </c>
      <c r="B441" t="s">
        <v>383</v>
      </c>
      <c r="C441" t="s">
        <v>27</v>
      </c>
      <c r="D441" s="7" t="s">
        <v>405</v>
      </c>
      <c r="E441" t="s">
        <v>15</v>
      </c>
      <c r="F441" t="s">
        <v>304</v>
      </c>
      <c r="G441">
        <v>1</v>
      </c>
      <c r="H441">
        <v>1</v>
      </c>
      <c r="I441">
        <v>11</v>
      </c>
      <c r="K441">
        <f>INDEX(Tabulka1[],MATCH(Osvětlení!E441,Tabulka1[Skupina],0),2)</f>
        <v>1800</v>
      </c>
      <c r="M441" s="11">
        <f t="shared" si="21"/>
        <v>1.0999999999999999E-2</v>
      </c>
    </row>
    <row r="442" spans="1:13" x14ac:dyDescent="0.35">
      <c r="A442" t="s">
        <v>303</v>
      </c>
      <c r="B442" t="s">
        <v>383</v>
      </c>
      <c r="C442" t="s">
        <v>27</v>
      </c>
      <c r="D442" s="7" t="s">
        <v>406</v>
      </c>
      <c r="E442" t="s">
        <v>282</v>
      </c>
      <c r="F442" t="s">
        <v>304</v>
      </c>
      <c r="G442">
        <v>1</v>
      </c>
      <c r="H442">
        <v>1</v>
      </c>
      <c r="I442">
        <v>11</v>
      </c>
      <c r="K442">
        <f>INDEX(Tabulka1[],MATCH(Osvětlení!E442,Tabulka1[Skupina],0),2)</f>
        <v>730</v>
      </c>
      <c r="M442" s="11">
        <f t="shared" si="21"/>
        <v>1.0999999999999999E-2</v>
      </c>
    </row>
    <row r="443" spans="1:13" x14ac:dyDescent="0.35">
      <c r="A443" t="s">
        <v>303</v>
      </c>
      <c r="B443" t="s">
        <v>383</v>
      </c>
      <c r="C443" t="s">
        <v>27</v>
      </c>
      <c r="D443" s="7" t="s">
        <v>407</v>
      </c>
      <c r="E443" t="s">
        <v>282</v>
      </c>
      <c r="F443" t="s">
        <v>24</v>
      </c>
      <c r="G443">
        <v>2</v>
      </c>
      <c r="H443">
        <v>4</v>
      </c>
      <c r="I443">
        <v>18</v>
      </c>
      <c r="J443">
        <f>I443*$J$1</f>
        <v>2.6999999999999997</v>
      </c>
      <c r="K443">
        <f>INDEX(Tabulka1[],MATCH(Osvětlení!E443,Tabulka1[Skupina],0),2)</f>
        <v>730</v>
      </c>
      <c r="M443" s="11">
        <f t="shared" si="21"/>
        <v>0.1656</v>
      </c>
    </row>
    <row r="444" spans="1:13" x14ac:dyDescent="0.35">
      <c r="A444" t="s">
        <v>303</v>
      </c>
      <c r="B444" t="s">
        <v>383</v>
      </c>
      <c r="C444" t="s">
        <v>27</v>
      </c>
      <c r="D444" s="7" t="s">
        <v>409</v>
      </c>
      <c r="E444" t="s">
        <v>280</v>
      </c>
      <c r="F444" t="s">
        <v>24</v>
      </c>
      <c r="G444">
        <v>2</v>
      </c>
      <c r="H444">
        <v>4</v>
      </c>
      <c r="I444">
        <v>18</v>
      </c>
      <c r="J444">
        <f>I444*$J$1</f>
        <v>2.6999999999999997</v>
      </c>
      <c r="K444">
        <f>INDEX(Tabulka1[],MATCH(Osvětlení!E444,Tabulka1[Skupina],0),2)</f>
        <v>360</v>
      </c>
      <c r="M444" s="11">
        <f t="shared" si="21"/>
        <v>0.1656</v>
      </c>
    </row>
    <row r="445" spans="1:13" x14ac:dyDescent="0.35">
      <c r="A445" t="s">
        <v>303</v>
      </c>
      <c r="B445" t="s">
        <v>383</v>
      </c>
      <c r="C445" t="s">
        <v>27</v>
      </c>
      <c r="D445" s="7" t="s">
        <v>409</v>
      </c>
      <c r="E445" t="s">
        <v>280</v>
      </c>
      <c r="F445" t="s">
        <v>304</v>
      </c>
      <c r="G445">
        <v>1</v>
      </c>
      <c r="H445">
        <v>1</v>
      </c>
      <c r="I445">
        <v>11</v>
      </c>
      <c r="K445">
        <f>INDEX(Tabulka1[],MATCH(Osvětlení!E445,Tabulka1[Skupina],0),2)</f>
        <v>360</v>
      </c>
      <c r="M445" s="11">
        <f t="shared" si="21"/>
        <v>1.0999999999999999E-2</v>
      </c>
    </row>
    <row r="446" spans="1:13" x14ac:dyDescent="0.35">
      <c r="A446" t="s">
        <v>303</v>
      </c>
      <c r="B446" t="s">
        <v>383</v>
      </c>
      <c r="C446" t="s">
        <v>27</v>
      </c>
      <c r="D446" s="7" t="s">
        <v>410</v>
      </c>
      <c r="E446" t="s">
        <v>15</v>
      </c>
      <c r="F446" t="s">
        <v>24</v>
      </c>
      <c r="G446">
        <v>2</v>
      </c>
      <c r="H446">
        <v>4</v>
      </c>
      <c r="I446">
        <v>18</v>
      </c>
      <c r="J446">
        <f>I446*$J$1</f>
        <v>2.6999999999999997</v>
      </c>
      <c r="K446">
        <f>INDEX(Tabulka1[],MATCH(Osvětlení!E446,Tabulka1[Skupina],0),2)</f>
        <v>1800</v>
      </c>
      <c r="M446" s="11">
        <f t="shared" si="21"/>
        <v>0.1656</v>
      </c>
    </row>
    <row r="447" spans="1:13" x14ac:dyDescent="0.35">
      <c r="A447" t="s">
        <v>303</v>
      </c>
      <c r="B447" t="s">
        <v>383</v>
      </c>
      <c r="C447" t="s">
        <v>27</v>
      </c>
      <c r="D447" s="7" t="s">
        <v>411</v>
      </c>
      <c r="E447" t="s">
        <v>36</v>
      </c>
      <c r="F447" t="s">
        <v>24</v>
      </c>
      <c r="G447">
        <v>4</v>
      </c>
      <c r="H447">
        <v>4</v>
      </c>
      <c r="I447">
        <v>18</v>
      </c>
      <c r="J447">
        <f>I447*$J$1</f>
        <v>2.6999999999999997</v>
      </c>
      <c r="K447">
        <f>INDEX(Tabulka1[],MATCH(Osvětlení!E447,Tabulka1[Skupina],0),2)</f>
        <v>2000</v>
      </c>
      <c r="M447" s="11">
        <f t="shared" si="21"/>
        <v>0.33119999999999999</v>
      </c>
    </row>
    <row r="448" spans="1:13" x14ac:dyDescent="0.35">
      <c r="A448" t="s">
        <v>303</v>
      </c>
      <c r="B448" t="s">
        <v>383</v>
      </c>
      <c r="C448" t="s">
        <v>27</v>
      </c>
      <c r="D448" s="7" t="s">
        <v>412</v>
      </c>
      <c r="E448" t="s">
        <v>36</v>
      </c>
      <c r="F448" t="s">
        <v>24</v>
      </c>
      <c r="G448">
        <v>4</v>
      </c>
      <c r="H448">
        <v>4</v>
      </c>
      <c r="I448">
        <v>18</v>
      </c>
      <c r="J448">
        <f>I448*$J$1</f>
        <v>2.6999999999999997</v>
      </c>
      <c r="K448">
        <f>INDEX(Tabulka1[],MATCH(Osvětlení!E448,Tabulka1[Skupina],0),2)</f>
        <v>2000</v>
      </c>
      <c r="M448" s="11">
        <f t="shared" si="21"/>
        <v>0.33119999999999999</v>
      </c>
    </row>
    <row r="449" spans="1:13" x14ac:dyDescent="0.35">
      <c r="A449" t="s">
        <v>303</v>
      </c>
      <c r="B449" t="s">
        <v>383</v>
      </c>
      <c r="C449" t="s">
        <v>27</v>
      </c>
      <c r="D449" s="7" t="s">
        <v>413</v>
      </c>
      <c r="E449" t="s">
        <v>15</v>
      </c>
      <c r="F449" t="s">
        <v>24</v>
      </c>
      <c r="G449">
        <v>2</v>
      </c>
      <c r="H449">
        <v>4</v>
      </c>
      <c r="I449">
        <v>18</v>
      </c>
      <c r="J449">
        <f>I449*$J$1</f>
        <v>2.6999999999999997</v>
      </c>
      <c r="K449">
        <f>INDEX(Tabulka1[],MATCH(Osvětlení!E449,Tabulka1[Skupina],0),2)</f>
        <v>1800</v>
      </c>
      <c r="M449" s="11">
        <f t="shared" si="21"/>
        <v>0.1656</v>
      </c>
    </row>
    <row r="450" spans="1:13" x14ac:dyDescent="0.35">
      <c r="A450" t="s">
        <v>303</v>
      </c>
      <c r="B450" t="s">
        <v>383</v>
      </c>
      <c r="C450" t="s">
        <v>27</v>
      </c>
      <c r="D450" s="7" t="s">
        <v>413</v>
      </c>
      <c r="E450" t="s">
        <v>15</v>
      </c>
      <c r="F450" t="s">
        <v>24</v>
      </c>
      <c r="G450">
        <v>1</v>
      </c>
      <c r="H450">
        <v>1</v>
      </c>
      <c r="I450">
        <v>18</v>
      </c>
      <c r="J450">
        <f>I450*$J$1</f>
        <v>2.6999999999999997</v>
      </c>
      <c r="K450">
        <f>INDEX(Tabulka1[],MATCH(Osvětlení!E450,Tabulka1[Skupina],0),2)</f>
        <v>1800</v>
      </c>
      <c r="M450" s="11">
        <f t="shared" si="21"/>
        <v>2.07E-2</v>
      </c>
    </row>
    <row r="451" spans="1:13" x14ac:dyDescent="0.35">
      <c r="A451" t="s">
        <v>303</v>
      </c>
      <c r="B451" t="s">
        <v>383</v>
      </c>
      <c r="C451" t="s">
        <v>27</v>
      </c>
      <c r="D451" s="7" t="s">
        <v>413</v>
      </c>
      <c r="E451" t="s">
        <v>15</v>
      </c>
      <c r="F451" t="s">
        <v>304</v>
      </c>
      <c r="G451">
        <v>1</v>
      </c>
      <c r="H451">
        <v>1</v>
      </c>
      <c r="I451">
        <v>11</v>
      </c>
      <c r="K451">
        <f>INDEX(Tabulka1[],MATCH(Osvětlení!E451,Tabulka1[Skupina],0),2)</f>
        <v>1800</v>
      </c>
      <c r="M451" s="11">
        <f t="shared" si="21"/>
        <v>1.0999999999999999E-2</v>
      </c>
    </row>
    <row r="452" spans="1:13" x14ac:dyDescent="0.35">
      <c r="A452" t="s">
        <v>303</v>
      </c>
      <c r="B452" t="s">
        <v>383</v>
      </c>
      <c r="C452" t="s">
        <v>27</v>
      </c>
      <c r="D452" s="7" t="s">
        <v>414</v>
      </c>
      <c r="E452" t="s">
        <v>282</v>
      </c>
      <c r="F452" t="s">
        <v>304</v>
      </c>
      <c r="G452">
        <v>1</v>
      </c>
      <c r="H452">
        <v>1</v>
      </c>
      <c r="I452">
        <v>11</v>
      </c>
      <c r="K452">
        <f>INDEX(Tabulka1[],MATCH(Osvětlení!E452,Tabulka1[Skupina],0),2)</f>
        <v>730</v>
      </c>
      <c r="M452" s="11">
        <f t="shared" ref="M452:M515" si="22">G452*H452*(I452+J452)*0.001</f>
        <v>1.0999999999999999E-2</v>
      </c>
    </row>
    <row r="453" spans="1:13" x14ac:dyDescent="0.35">
      <c r="A453" t="s">
        <v>303</v>
      </c>
      <c r="B453" t="s">
        <v>383</v>
      </c>
      <c r="C453" t="s">
        <v>27</v>
      </c>
      <c r="D453" s="7" t="s">
        <v>415</v>
      </c>
      <c r="E453" t="s">
        <v>15</v>
      </c>
      <c r="F453" t="s">
        <v>24</v>
      </c>
      <c r="G453">
        <v>2</v>
      </c>
      <c r="H453">
        <v>4</v>
      </c>
      <c r="I453">
        <v>18</v>
      </c>
      <c r="J453">
        <f>I453*$J$1</f>
        <v>2.6999999999999997</v>
      </c>
      <c r="K453">
        <f>INDEX(Tabulka1[],MATCH(Osvětlení!E453,Tabulka1[Skupina],0),2)</f>
        <v>1800</v>
      </c>
      <c r="M453" s="11">
        <f t="shared" si="22"/>
        <v>0.1656</v>
      </c>
    </row>
    <row r="454" spans="1:13" x14ac:dyDescent="0.35">
      <c r="A454" t="s">
        <v>303</v>
      </c>
      <c r="B454" t="s">
        <v>383</v>
      </c>
      <c r="C454" t="s">
        <v>27</v>
      </c>
      <c r="D454" s="7" t="s">
        <v>415</v>
      </c>
      <c r="E454" t="s">
        <v>15</v>
      </c>
      <c r="F454" t="s">
        <v>24</v>
      </c>
      <c r="G454">
        <v>1</v>
      </c>
      <c r="H454">
        <v>1</v>
      </c>
      <c r="I454">
        <v>18</v>
      </c>
      <c r="J454">
        <f>I454*$J$1</f>
        <v>2.6999999999999997</v>
      </c>
      <c r="K454">
        <f>INDEX(Tabulka1[],MATCH(Osvětlení!E454,Tabulka1[Skupina],0),2)</f>
        <v>1800</v>
      </c>
      <c r="M454" s="11">
        <f t="shared" si="22"/>
        <v>2.07E-2</v>
      </c>
    </row>
    <row r="455" spans="1:13" x14ac:dyDescent="0.35">
      <c r="A455" t="s">
        <v>303</v>
      </c>
      <c r="B455" t="s">
        <v>383</v>
      </c>
      <c r="C455" t="s">
        <v>27</v>
      </c>
      <c r="D455" s="7" t="s">
        <v>415</v>
      </c>
      <c r="E455" t="s">
        <v>15</v>
      </c>
      <c r="F455" t="s">
        <v>304</v>
      </c>
      <c r="G455">
        <v>1</v>
      </c>
      <c r="H455">
        <v>1</v>
      </c>
      <c r="I455">
        <v>11</v>
      </c>
      <c r="K455">
        <f>INDEX(Tabulka1[],MATCH(Osvětlení!E455,Tabulka1[Skupina],0),2)</f>
        <v>1800</v>
      </c>
      <c r="M455" s="11">
        <f t="shared" si="22"/>
        <v>1.0999999999999999E-2</v>
      </c>
    </row>
    <row r="456" spans="1:13" x14ac:dyDescent="0.35">
      <c r="A456" t="s">
        <v>303</v>
      </c>
      <c r="B456" t="s">
        <v>383</v>
      </c>
      <c r="C456" t="s">
        <v>27</v>
      </c>
      <c r="D456" s="7" t="s">
        <v>416</v>
      </c>
      <c r="E456" t="s">
        <v>282</v>
      </c>
      <c r="F456" t="s">
        <v>304</v>
      </c>
      <c r="G456">
        <v>1</v>
      </c>
      <c r="H456">
        <v>1</v>
      </c>
      <c r="I456">
        <v>11</v>
      </c>
      <c r="K456">
        <f>INDEX(Tabulka1[],MATCH(Osvětlení!E456,Tabulka1[Skupina],0),2)</f>
        <v>730</v>
      </c>
      <c r="M456" s="11">
        <f t="shared" si="22"/>
        <v>1.0999999999999999E-2</v>
      </c>
    </row>
    <row r="457" spans="1:13" x14ac:dyDescent="0.35">
      <c r="A457" t="s">
        <v>303</v>
      </c>
      <c r="B457" t="s">
        <v>383</v>
      </c>
      <c r="C457" t="s">
        <v>27</v>
      </c>
      <c r="D457" s="7" t="s">
        <v>417</v>
      </c>
      <c r="E457" t="s">
        <v>36</v>
      </c>
      <c r="F457" t="s">
        <v>24</v>
      </c>
      <c r="G457">
        <v>4</v>
      </c>
      <c r="H457">
        <v>4</v>
      </c>
      <c r="I457">
        <v>18</v>
      </c>
      <c r="J457">
        <f>I457*$J$1</f>
        <v>2.6999999999999997</v>
      </c>
      <c r="K457">
        <f>INDEX(Tabulka1[],MATCH(Osvětlení!E457,Tabulka1[Skupina],0),2)</f>
        <v>2000</v>
      </c>
      <c r="M457" s="11">
        <f t="shared" si="22"/>
        <v>0.33119999999999999</v>
      </c>
    </row>
    <row r="458" spans="1:13" x14ac:dyDescent="0.35">
      <c r="A458" t="s">
        <v>303</v>
      </c>
      <c r="B458" t="s">
        <v>383</v>
      </c>
      <c r="C458" t="s">
        <v>27</v>
      </c>
      <c r="D458" s="7" t="s">
        <v>417</v>
      </c>
      <c r="E458" t="s">
        <v>36</v>
      </c>
      <c r="F458" t="s">
        <v>304</v>
      </c>
      <c r="G458">
        <v>1</v>
      </c>
      <c r="H458">
        <v>1</v>
      </c>
      <c r="I458">
        <v>11</v>
      </c>
      <c r="K458">
        <f>INDEX(Tabulka1[],MATCH(Osvětlení!E458,Tabulka1[Skupina],0),2)</f>
        <v>2000</v>
      </c>
      <c r="M458" s="11">
        <f t="shared" si="22"/>
        <v>1.0999999999999999E-2</v>
      </c>
    </row>
    <row r="459" spans="1:13" x14ac:dyDescent="0.35">
      <c r="A459" t="s">
        <v>303</v>
      </c>
      <c r="B459" t="s">
        <v>383</v>
      </c>
      <c r="C459" t="s">
        <v>27</v>
      </c>
      <c r="D459" s="7" t="s">
        <v>418</v>
      </c>
      <c r="E459" t="s">
        <v>36</v>
      </c>
      <c r="F459" t="s">
        <v>24</v>
      </c>
      <c r="G459">
        <v>4</v>
      </c>
      <c r="H459">
        <v>4</v>
      </c>
      <c r="I459">
        <v>18</v>
      </c>
      <c r="J459">
        <f>I459*$J$1</f>
        <v>2.6999999999999997</v>
      </c>
      <c r="K459">
        <f>INDEX(Tabulka1[],MATCH(Osvětlení!E459,Tabulka1[Skupina],0),2)</f>
        <v>2000</v>
      </c>
      <c r="M459" s="11">
        <f t="shared" si="22"/>
        <v>0.33119999999999999</v>
      </c>
    </row>
    <row r="460" spans="1:13" x14ac:dyDescent="0.35">
      <c r="A460" t="s">
        <v>303</v>
      </c>
      <c r="B460" t="s">
        <v>383</v>
      </c>
      <c r="C460" t="s">
        <v>27</v>
      </c>
      <c r="D460" s="7" t="s">
        <v>418</v>
      </c>
      <c r="E460" t="s">
        <v>36</v>
      </c>
      <c r="F460" t="s">
        <v>304</v>
      </c>
      <c r="G460">
        <v>1</v>
      </c>
      <c r="H460">
        <v>1</v>
      </c>
      <c r="I460">
        <v>11</v>
      </c>
      <c r="K460">
        <f>INDEX(Tabulka1[],MATCH(Osvětlení!E460,Tabulka1[Skupina],0),2)</f>
        <v>2000</v>
      </c>
      <c r="M460" s="11">
        <f t="shared" si="22"/>
        <v>1.0999999999999999E-2</v>
      </c>
    </row>
    <row r="461" spans="1:13" x14ac:dyDescent="0.35">
      <c r="A461" t="s">
        <v>303</v>
      </c>
      <c r="B461" t="s">
        <v>383</v>
      </c>
      <c r="C461" t="s">
        <v>27</v>
      </c>
      <c r="D461" s="7" t="s">
        <v>408</v>
      </c>
      <c r="E461" t="s">
        <v>33</v>
      </c>
      <c r="F461" t="s">
        <v>24</v>
      </c>
      <c r="G461">
        <v>1</v>
      </c>
      <c r="H461">
        <v>4</v>
      </c>
      <c r="I461">
        <v>18</v>
      </c>
      <c r="J461">
        <f>I461*$J$1</f>
        <v>2.6999999999999997</v>
      </c>
      <c r="K461">
        <f>INDEX(Tabulka1[],MATCH(Osvětlení!E461,Tabulka1[Skupina],0),2)</f>
        <v>4400</v>
      </c>
      <c r="M461" s="11">
        <f t="shared" si="22"/>
        <v>8.2799999999999999E-2</v>
      </c>
    </row>
    <row r="462" spans="1:13" x14ac:dyDescent="0.35">
      <c r="A462" t="s">
        <v>303</v>
      </c>
      <c r="B462" t="s">
        <v>383</v>
      </c>
      <c r="C462" t="s">
        <v>27</v>
      </c>
      <c r="D462" s="7" t="s">
        <v>420</v>
      </c>
      <c r="E462" t="s">
        <v>33</v>
      </c>
      <c r="F462" t="s">
        <v>24</v>
      </c>
      <c r="G462">
        <v>3</v>
      </c>
      <c r="H462">
        <v>4</v>
      </c>
      <c r="I462">
        <v>18</v>
      </c>
      <c r="J462">
        <f>I462*$J$1</f>
        <v>2.6999999999999997</v>
      </c>
      <c r="K462">
        <f>INDEX(Tabulka1[],MATCH(Osvětlení!E462,Tabulka1[Skupina],0),2)</f>
        <v>4400</v>
      </c>
      <c r="M462" s="11">
        <f t="shared" si="22"/>
        <v>0.24839999999999998</v>
      </c>
    </row>
    <row r="463" spans="1:13" x14ac:dyDescent="0.35">
      <c r="A463" t="s">
        <v>303</v>
      </c>
      <c r="B463" t="s">
        <v>383</v>
      </c>
      <c r="C463" t="s">
        <v>27</v>
      </c>
      <c r="D463" s="7" t="s">
        <v>421</v>
      </c>
      <c r="E463" t="s">
        <v>282</v>
      </c>
      <c r="F463" t="s">
        <v>304</v>
      </c>
      <c r="G463">
        <v>1</v>
      </c>
      <c r="H463">
        <v>1</v>
      </c>
      <c r="I463">
        <v>11</v>
      </c>
      <c r="K463">
        <f>INDEX(Tabulka1[],MATCH(Osvětlení!E463,Tabulka1[Skupina],0),2)</f>
        <v>730</v>
      </c>
      <c r="M463" s="11">
        <f t="shared" si="22"/>
        <v>1.0999999999999999E-2</v>
      </c>
    </row>
    <row r="464" spans="1:13" x14ac:dyDescent="0.35">
      <c r="A464" t="s">
        <v>303</v>
      </c>
      <c r="B464" t="s">
        <v>383</v>
      </c>
      <c r="C464" t="s">
        <v>27</v>
      </c>
      <c r="D464" s="7" t="s">
        <v>422</v>
      </c>
      <c r="E464" t="s">
        <v>15</v>
      </c>
      <c r="F464" t="s">
        <v>24</v>
      </c>
      <c r="G464">
        <v>2</v>
      </c>
      <c r="H464">
        <v>4</v>
      </c>
      <c r="I464">
        <v>18</v>
      </c>
      <c r="J464">
        <f>I464*$J$1</f>
        <v>2.6999999999999997</v>
      </c>
      <c r="K464">
        <f>INDEX(Tabulka1[],MATCH(Osvětlení!E464,Tabulka1[Skupina],0),2)</f>
        <v>1800</v>
      </c>
      <c r="M464" s="11">
        <f t="shared" si="22"/>
        <v>0.1656</v>
      </c>
    </row>
    <row r="465" spans="1:13" x14ac:dyDescent="0.35">
      <c r="A465" t="s">
        <v>303</v>
      </c>
      <c r="B465" t="s">
        <v>383</v>
      </c>
      <c r="C465" t="s">
        <v>27</v>
      </c>
      <c r="D465" s="7" t="s">
        <v>422</v>
      </c>
      <c r="E465" t="s">
        <v>15</v>
      </c>
      <c r="F465" t="s">
        <v>24</v>
      </c>
      <c r="G465">
        <v>1</v>
      </c>
      <c r="H465">
        <v>1</v>
      </c>
      <c r="I465">
        <v>18</v>
      </c>
      <c r="J465">
        <f>I465*$J$1</f>
        <v>2.6999999999999997</v>
      </c>
      <c r="K465">
        <f>INDEX(Tabulka1[],MATCH(Osvětlení!E465,Tabulka1[Skupina],0),2)</f>
        <v>1800</v>
      </c>
      <c r="M465" s="11">
        <f t="shared" si="22"/>
        <v>2.07E-2</v>
      </c>
    </row>
    <row r="466" spans="1:13" x14ac:dyDescent="0.35">
      <c r="A466" t="s">
        <v>303</v>
      </c>
      <c r="B466" t="s">
        <v>383</v>
      </c>
      <c r="C466" t="s">
        <v>27</v>
      </c>
      <c r="D466" s="7" t="s">
        <v>422</v>
      </c>
      <c r="E466" t="s">
        <v>15</v>
      </c>
      <c r="F466" t="s">
        <v>304</v>
      </c>
      <c r="G466">
        <v>1</v>
      </c>
      <c r="H466">
        <v>1</v>
      </c>
      <c r="I466">
        <v>11</v>
      </c>
      <c r="K466">
        <f>INDEX(Tabulka1[],MATCH(Osvětlení!E466,Tabulka1[Skupina],0),2)</f>
        <v>1800</v>
      </c>
      <c r="M466" s="11">
        <f t="shared" si="22"/>
        <v>1.0999999999999999E-2</v>
      </c>
    </row>
    <row r="467" spans="1:13" x14ac:dyDescent="0.35">
      <c r="A467" t="s">
        <v>303</v>
      </c>
      <c r="B467" t="s">
        <v>383</v>
      </c>
      <c r="C467" t="s">
        <v>27</v>
      </c>
      <c r="D467" s="7" t="s">
        <v>423</v>
      </c>
      <c r="E467" t="s">
        <v>282</v>
      </c>
      <c r="F467" t="s">
        <v>304</v>
      </c>
      <c r="G467">
        <v>1</v>
      </c>
      <c r="H467">
        <v>1</v>
      </c>
      <c r="I467">
        <v>11</v>
      </c>
      <c r="K467">
        <f>INDEX(Tabulka1[],MATCH(Osvětlení!E467,Tabulka1[Skupina],0),2)</f>
        <v>730</v>
      </c>
      <c r="M467" s="11">
        <f t="shared" si="22"/>
        <v>1.0999999999999999E-2</v>
      </c>
    </row>
    <row r="468" spans="1:13" x14ac:dyDescent="0.35">
      <c r="A468" t="s">
        <v>303</v>
      </c>
      <c r="B468" t="s">
        <v>383</v>
      </c>
      <c r="C468" t="s">
        <v>27</v>
      </c>
      <c r="D468" s="7" t="s">
        <v>424</v>
      </c>
      <c r="E468" t="s">
        <v>15</v>
      </c>
      <c r="F468" t="s">
        <v>24</v>
      </c>
      <c r="G468">
        <v>2</v>
      </c>
      <c r="H468">
        <v>4</v>
      </c>
      <c r="I468">
        <v>18</v>
      </c>
      <c r="J468">
        <f>I468*$J$1</f>
        <v>2.6999999999999997</v>
      </c>
      <c r="K468">
        <f>INDEX(Tabulka1[],MATCH(Osvětlení!E468,Tabulka1[Skupina],0),2)</f>
        <v>1800</v>
      </c>
      <c r="M468" s="11">
        <f t="shared" si="22"/>
        <v>0.1656</v>
      </c>
    </row>
    <row r="469" spans="1:13" x14ac:dyDescent="0.35">
      <c r="A469" t="s">
        <v>303</v>
      </c>
      <c r="B469" t="s">
        <v>383</v>
      </c>
      <c r="C469" t="s">
        <v>27</v>
      </c>
      <c r="D469" s="7" t="s">
        <v>424</v>
      </c>
      <c r="E469" t="s">
        <v>15</v>
      </c>
      <c r="F469" t="s">
        <v>24</v>
      </c>
      <c r="G469">
        <v>1</v>
      </c>
      <c r="H469">
        <v>1</v>
      </c>
      <c r="I469">
        <v>18</v>
      </c>
      <c r="J469">
        <f>I469*$J$1</f>
        <v>2.6999999999999997</v>
      </c>
      <c r="K469">
        <f>INDEX(Tabulka1[],MATCH(Osvětlení!E469,Tabulka1[Skupina],0),2)</f>
        <v>1800</v>
      </c>
      <c r="M469" s="11">
        <f t="shared" si="22"/>
        <v>2.07E-2</v>
      </c>
    </row>
    <row r="470" spans="1:13" x14ac:dyDescent="0.35">
      <c r="A470" t="s">
        <v>303</v>
      </c>
      <c r="B470" t="s">
        <v>383</v>
      </c>
      <c r="C470" t="s">
        <v>27</v>
      </c>
      <c r="D470" s="7" t="s">
        <v>424</v>
      </c>
      <c r="E470" t="s">
        <v>15</v>
      </c>
      <c r="F470" t="s">
        <v>304</v>
      </c>
      <c r="G470">
        <v>1</v>
      </c>
      <c r="H470">
        <v>1</v>
      </c>
      <c r="I470">
        <v>11</v>
      </c>
      <c r="K470">
        <f>INDEX(Tabulka1[],MATCH(Osvětlení!E470,Tabulka1[Skupina],0),2)</f>
        <v>1800</v>
      </c>
      <c r="M470" s="11">
        <f t="shared" si="22"/>
        <v>1.0999999999999999E-2</v>
      </c>
    </row>
    <row r="471" spans="1:13" x14ac:dyDescent="0.35">
      <c r="A471" t="s">
        <v>303</v>
      </c>
      <c r="B471" t="s">
        <v>383</v>
      </c>
      <c r="C471" t="s">
        <v>27</v>
      </c>
      <c r="D471" s="7" t="s">
        <v>425</v>
      </c>
      <c r="E471" t="s">
        <v>282</v>
      </c>
      <c r="F471" t="s">
        <v>304</v>
      </c>
      <c r="G471">
        <v>1</v>
      </c>
      <c r="H471">
        <v>1</v>
      </c>
      <c r="I471">
        <v>11</v>
      </c>
      <c r="K471">
        <f>INDEX(Tabulka1[],MATCH(Osvětlení!E471,Tabulka1[Skupina],0),2)</f>
        <v>730</v>
      </c>
      <c r="M471" s="11">
        <f t="shared" si="22"/>
        <v>1.0999999999999999E-2</v>
      </c>
    </row>
    <row r="472" spans="1:13" x14ac:dyDescent="0.35">
      <c r="A472" t="s">
        <v>303</v>
      </c>
      <c r="B472" t="s">
        <v>383</v>
      </c>
      <c r="C472" t="s">
        <v>27</v>
      </c>
      <c r="D472" s="7" t="s">
        <v>426</v>
      </c>
      <c r="E472" t="s">
        <v>15</v>
      </c>
      <c r="F472" t="s">
        <v>24</v>
      </c>
      <c r="G472">
        <v>2</v>
      </c>
      <c r="H472">
        <v>4</v>
      </c>
      <c r="I472">
        <v>18</v>
      </c>
      <c r="J472">
        <f>I472*$J$1</f>
        <v>2.6999999999999997</v>
      </c>
      <c r="K472">
        <f>INDEX(Tabulka1[],MATCH(Osvětlení!E472,Tabulka1[Skupina],0),2)</f>
        <v>1800</v>
      </c>
      <c r="M472" s="11">
        <f t="shared" si="22"/>
        <v>0.1656</v>
      </c>
    </row>
    <row r="473" spans="1:13" x14ac:dyDescent="0.35">
      <c r="A473" t="s">
        <v>303</v>
      </c>
      <c r="B473" t="s">
        <v>383</v>
      </c>
      <c r="C473" t="s">
        <v>27</v>
      </c>
      <c r="D473" s="7" t="s">
        <v>426</v>
      </c>
      <c r="E473" t="s">
        <v>15</v>
      </c>
      <c r="F473" t="s">
        <v>24</v>
      </c>
      <c r="G473">
        <v>1</v>
      </c>
      <c r="H473">
        <v>1</v>
      </c>
      <c r="I473">
        <v>18</v>
      </c>
      <c r="J473">
        <f>I473*$J$1</f>
        <v>2.6999999999999997</v>
      </c>
      <c r="K473">
        <f>INDEX(Tabulka1[],MATCH(Osvětlení!E473,Tabulka1[Skupina],0),2)</f>
        <v>1800</v>
      </c>
      <c r="M473" s="11">
        <f t="shared" si="22"/>
        <v>2.07E-2</v>
      </c>
    </row>
    <row r="474" spans="1:13" x14ac:dyDescent="0.35">
      <c r="A474" t="s">
        <v>303</v>
      </c>
      <c r="B474" t="s">
        <v>383</v>
      </c>
      <c r="C474" t="s">
        <v>27</v>
      </c>
      <c r="D474" s="7" t="s">
        <v>426</v>
      </c>
      <c r="E474" t="s">
        <v>15</v>
      </c>
      <c r="F474" t="s">
        <v>304</v>
      </c>
      <c r="G474">
        <v>1</v>
      </c>
      <c r="H474">
        <v>1</v>
      </c>
      <c r="I474">
        <v>11</v>
      </c>
      <c r="K474">
        <f>INDEX(Tabulka1[],MATCH(Osvětlení!E474,Tabulka1[Skupina],0),2)</f>
        <v>1800</v>
      </c>
      <c r="M474" s="11">
        <f t="shared" si="22"/>
        <v>1.0999999999999999E-2</v>
      </c>
    </row>
    <row r="475" spans="1:13" x14ac:dyDescent="0.35">
      <c r="A475" t="s">
        <v>303</v>
      </c>
      <c r="B475" t="s">
        <v>383</v>
      </c>
      <c r="C475" t="s">
        <v>27</v>
      </c>
      <c r="D475" s="7" t="s">
        <v>428</v>
      </c>
      <c r="E475" t="s">
        <v>282</v>
      </c>
      <c r="F475" t="s">
        <v>304</v>
      </c>
      <c r="G475">
        <v>1</v>
      </c>
      <c r="H475">
        <v>1</v>
      </c>
      <c r="I475">
        <v>11</v>
      </c>
      <c r="K475">
        <f>INDEX(Tabulka1[],MATCH(Osvětlení!E475,Tabulka1[Skupina],0),2)</f>
        <v>730</v>
      </c>
      <c r="M475" s="11">
        <f t="shared" si="22"/>
        <v>1.0999999999999999E-2</v>
      </c>
    </row>
    <row r="476" spans="1:13" x14ac:dyDescent="0.35">
      <c r="A476" t="s">
        <v>303</v>
      </c>
      <c r="B476" t="s">
        <v>383</v>
      </c>
      <c r="C476" t="s">
        <v>27</v>
      </c>
      <c r="D476" s="7" t="s">
        <v>427</v>
      </c>
      <c r="E476" t="s">
        <v>36</v>
      </c>
      <c r="F476" t="s">
        <v>24</v>
      </c>
      <c r="G476">
        <v>1</v>
      </c>
      <c r="H476">
        <v>4</v>
      </c>
      <c r="I476">
        <v>18</v>
      </c>
      <c r="J476">
        <f>I476*$J$1</f>
        <v>2.6999999999999997</v>
      </c>
      <c r="K476">
        <f>INDEX(Tabulka1[],MATCH(Osvětlení!E476,Tabulka1[Skupina],0),2)</f>
        <v>2000</v>
      </c>
      <c r="M476" s="11">
        <f t="shared" si="22"/>
        <v>8.2799999999999999E-2</v>
      </c>
    </row>
    <row r="477" spans="1:13" x14ac:dyDescent="0.35">
      <c r="A477" t="s">
        <v>303</v>
      </c>
      <c r="B477" t="s">
        <v>383</v>
      </c>
      <c r="C477" t="s">
        <v>27</v>
      </c>
      <c r="D477" s="7" t="s">
        <v>476</v>
      </c>
      <c r="E477" t="s">
        <v>284</v>
      </c>
      <c r="F477" t="s">
        <v>24</v>
      </c>
      <c r="G477">
        <v>4</v>
      </c>
      <c r="H477">
        <v>4</v>
      </c>
      <c r="I477">
        <v>18</v>
      </c>
      <c r="J477">
        <f>I477*$J$1</f>
        <v>2.6999999999999997</v>
      </c>
      <c r="K477">
        <f>INDEX(Tabulka1[],MATCH(Osvětlení!E477,Tabulka1[Skupina],0),2)</f>
        <v>1100</v>
      </c>
      <c r="M477" s="11">
        <f t="shared" si="22"/>
        <v>0.33119999999999999</v>
      </c>
    </row>
    <row r="478" spans="1:13" x14ac:dyDescent="0.35">
      <c r="A478" t="s">
        <v>303</v>
      </c>
      <c r="B478" t="s">
        <v>383</v>
      </c>
      <c r="C478" t="s">
        <v>27</v>
      </c>
      <c r="D478" s="7" t="s">
        <v>477</v>
      </c>
      <c r="E478" t="s">
        <v>10</v>
      </c>
      <c r="F478" t="s">
        <v>24</v>
      </c>
      <c r="G478">
        <v>2</v>
      </c>
      <c r="H478">
        <v>4</v>
      </c>
      <c r="I478">
        <v>18</v>
      </c>
      <c r="J478">
        <f>I478*$J$1</f>
        <v>2.6999999999999997</v>
      </c>
      <c r="K478">
        <f>INDEX(Tabulka1[],MATCH(Osvětlení!E478,Tabulka1[Skupina],0),2)</f>
        <v>360</v>
      </c>
      <c r="M478" s="11">
        <f t="shared" si="22"/>
        <v>0.1656</v>
      </c>
    </row>
    <row r="479" spans="1:13" x14ac:dyDescent="0.35">
      <c r="A479" t="s">
        <v>303</v>
      </c>
      <c r="B479" t="s">
        <v>383</v>
      </c>
      <c r="C479" t="s">
        <v>27</v>
      </c>
      <c r="D479" s="7" t="s">
        <v>429</v>
      </c>
      <c r="E479" t="s">
        <v>15</v>
      </c>
      <c r="F479" t="s">
        <v>24</v>
      </c>
      <c r="G479">
        <v>2</v>
      </c>
      <c r="H479">
        <v>4</v>
      </c>
      <c r="I479">
        <v>18</v>
      </c>
      <c r="J479">
        <f>I479*$J$1</f>
        <v>2.6999999999999997</v>
      </c>
      <c r="K479">
        <f>INDEX(Tabulka1[],MATCH(Osvětlení!E479,Tabulka1[Skupina],0),2)</f>
        <v>1800</v>
      </c>
      <c r="M479" s="11">
        <f t="shared" si="22"/>
        <v>0.1656</v>
      </c>
    </row>
    <row r="480" spans="1:13" x14ac:dyDescent="0.35">
      <c r="A480" t="s">
        <v>303</v>
      </c>
      <c r="B480" t="s">
        <v>383</v>
      </c>
      <c r="C480" t="s">
        <v>27</v>
      </c>
      <c r="D480" s="7" t="s">
        <v>429</v>
      </c>
      <c r="E480" t="s">
        <v>15</v>
      </c>
      <c r="F480" t="s">
        <v>24</v>
      </c>
      <c r="G480">
        <v>1</v>
      </c>
      <c r="H480">
        <v>1</v>
      </c>
      <c r="I480">
        <v>18</v>
      </c>
      <c r="J480">
        <f>I480*$J$1</f>
        <v>2.6999999999999997</v>
      </c>
      <c r="K480">
        <f>INDEX(Tabulka1[],MATCH(Osvětlení!E480,Tabulka1[Skupina],0),2)</f>
        <v>1800</v>
      </c>
      <c r="M480" s="11">
        <f t="shared" si="22"/>
        <v>2.07E-2</v>
      </c>
    </row>
    <row r="481" spans="1:13" x14ac:dyDescent="0.35">
      <c r="A481" t="s">
        <v>303</v>
      </c>
      <c r="B481" t="s">
        <v>383</v>
      </c>
      <c r="C481" t="s">
        <v>27</v>
      </c>
      <c r="D481" s="7" t="s">
        <v>429</v>
      </c>
      <c r="E481" t="s">
        <v>15</v>
      </c>
      <c r="F481" t="s">
        <v>304</v>
      </c>
      <c r="G481">
        <v>1</v>
      </c>
      <c r="H481">
        <v>1</v>
      </c>
      <c r="I481">
        <v>11</v>
      </c>
      <c r="K481">
        <f>INDEX(Tabulka1[],MATCH(Osvětlení!E481,Tabulka1[Skupina],0),2)</f>
        <v>1800</v>
      </c>
      <c r="M481" s="11">
        <f t="shared" si="22"/>
        <v>1.0999999999999999E-2</v>
      </c>
    </row>
    <row r="482" spans="1:13" x14ac:dyDescent="0.35">
      <c r="A482" t="s">
        <v>303</v>
      </c>
      <c r="B482" t="s">
        <v>383</v>
      </c>
      <c r="C482" t="s">
        <v>27</v>
      </c>
      <c r="D482" s="7" t="s">
        <v>430</v>
      </c>
      <c r="E482" t="s">
        <v>282</v>
      </c>
      <c r="F482" t="s">
        <v>304</v>
      </c>
      <c r="G482">
        <v>1</v>
      </c>
      <c r="H482">
        <v>1</v>
      </c>
      <c r="I482">
        <v>11</v>
      </c>
      <c r="K482">
        <f>INDEX(Tabulka1[],MATCH(Osvětlení!E482,Tabulka1[Skupina],0),2)</f>
        <v>730</v>
      </c>
      <c r="M482" s="11">
        <f t="shared" si="22"/>
        <v>1.0999999999999999E-2</v>
      </c>
    </row>
    <row r="483" spans="1:13" x14ac:dyDescent="0.35">
      <c r="A483" t="s">
        <v>303</v>
      </c>
      <c r="B483" t="s">
        <v>383</v>
      </c>
      <c r="C483" t="s">
        <v>27</v>
      </c>
      <c r="D483" s="7" t="s">
        <v>431</v>
      </c>
      <c r="E483" t="s">
        <v>15</v>
      </c>
      <c r="F483" t="s">
        <v>24</v>
      </c>
      <c r="G483">
        <v>2</v>
      </c>
      <c r="H483">
        <v>4</v>
      </c>
      <c r="I483">
        <v>18</v>
      </c>
      <c r="J483">
        <f>I483*$J$1</f>
        <v>2.6999999999999997</v>
      </c>
      <c r="K483">
        <f>INDEX(Tabulka1[],MATCH(Osvětlení!E483,Tabulka1[Skupina],0),2)</f>
        <v>1800</v>
      </c>
      <c r="M483" s="11">
        <f t="shared" si="22"/>
        <v>0.1656</v>
      </c>
    </row>
    <row r="484" spans="1:13" x14ac:dyDescent="0.35">
      <c r="A484" t="s">
        <v>303</v>
      </c>
      <c r="B484" t="s">
        <v>383</v>
      </c>
      <c r="C484" t="s">
        <v>27</v>
      </c>
      <c r="D484" s="7" t="s">
        <v>431</v>
      </c>
      <c r="E484" t="s">
        <v>15</v>
      </c>
      <c r="F484" t="s">
        <v>24</v>
      </c>
      <c r="G484">
        <v>1</v>
      </c>
      <c r="H484">
        <v>1</v>
      </c>
      <c r="I484">
        <v>18</v>
      </c>
      <c r="J484">
        <f>I484*$J$1</f>
        <v>2.6999999999999997</v>
      </c>
      <c r="K484">
        <f>INDEX(Tabulka1[],MATCH(Osvětlení!E484,Tabulka1[Skupina],0),2)</f>
        <v>1800</v>
      </c>
      <c r="M484" s="11">
        <f t="shared" si="22"/>
        <v>2.07E-2</v>
      </c>
    </row>
    <row r="485" spans="1:13" x14ac:dyDescent="0.35">
      <c r="A485" t="s">
        <v>303</v>
      </c>
      <c r="B485" t="s">
        <v>383</v>
      </c>
      <c r="C485" t="s">
        <v>27</v>
      </c>
      <c r="D485" s="7" t="s">
        <v>431</v>
      </c>
      <c r="E485" t="s">
        <v>15</v>
      </c>
      <c r="F485" t="s">
        <v>304</v>
      </c>
      <c r="G485">
        <v>1</v>
      </c>
      <c r="H485">
        <v>1</v>
      </c>
      <c r="I485">
        <v>11</v>
      </c>
      <c r="K485">
        <f>INDEX(Tabulka1[],MATCH(Osvětlení!E485,Tabulka1[Skupina],0),2)</f>
        <v>1800</v>
      </c>
      <c r="M485" s="11">
        <f t="shared" si="22"/>
        <v>1.0999999999999999E-2</v>
      </c>
    </row>
    <row r="486" spans="1:13" x14ac:dyDescent="0.35">
      <c r="A486" t="s">
        <v>303</v>
      </c>
      <c r="B486" t="s">
        <v>383</v>
      </c>
      <c r="C486" t="s">
        <v>27</v>
      </c>
      <c r="D486" s="7" t="s">
        <v>432</v>
      </c>
      <c r="E486" t="s">
        <v>282</v>
      </c>
      <c r="F486" t="s">
        <v>304</v>
      </c>
      <c r="G486">
        <v>1</v>
      </c>
      <c r="H486">
        <v>1</v>
      </c>
      <c r="I486">
        <v>11</v>
      </c>
      <c r="K486">
        <f>INDEX(Tabulka1[],MATCH(Osvětlení!E486,Tabulka1[Skupina],0),2)</f>
        <v>730</v>
      </c>
      <c r="M486" s="11">
        <f t="shared" si="22"/>
        <v>1.0999999999999999E-2</v>
      </c>
    </row>
    <row r="487" spans="1:13" x14ac:dyDescent="0.35">
      <c r="A487" t="s">
        <v>303</v>
      </c>
      <c r="B487" t="s">
        <v>383</v>
      </c>
      <c r="C487" t="s">
        <v>27</v>
      </c>
      <c r="D487" s="7" t="s">
        <v>433</v>
      </c>
      <c r="E487" t="s">
        <v>15</v>
      </c>
      <c r="F487" t="s">
        <v>24</v>
      </c>
      <c r="G487">
        <v>2</v>
      </c>
      <c r="H487">
        <v>4</v>
      </c>
      <c r="I487">
        <v>18</v>
      </c>
      <c r="J487">
        <f>I487*$J$1</f>
        <v>2.6999999999999997</v>
      </c>
      <c r="K487">
        <f>INDEX(Tabulka1[],MATCH(Osvětlení!E487,Tabulka1[Skupina],0),2)</f>
        <v>1800</v>
      </c>
      <c r="M487" s="11">
        <f t="shared" si="22"/>
        <v>0.1656</v>
      </c>
    </row>
    <row r="488" spans="1:13" x14ac:dyDescent="0.35">
      <c r="A488" t="s">
        <v>303</v>
      </c>
      <c r="B488" t="s">
        <v>383</v>
      </c>
      <c r="C488" t="s">
        <v>27</v>
      </c>
      <c r="D488" s="7" t="s">
        <v>433</v>
      </c>
      <c r="E488" t="s">
        <v>15</v>
      </c>
      <c r="F488" t="s">
        <v>24</v>
      </c>
      <c r="G488">
        <v>1</v>
      </c>
      <c r="H488">
        <v>1</v>
      </c>
      <c r="I488">
        <v>18</v>
      </c>
      <c r="J488">
        <f>I488*$J$1</f>
        <v>2.6999999999999997</v>
      </c>
      <c r="K488">
        <f>INDEX(Tabulka1[],MATCH(Osvětlení!E488,Tabulka1[Skupina],0),2)</f>
        <v>1800</v>
      </c>
      <c r="M488" s="11">
        <f t="shared" si="22"/>
        <v>2.07E-2</v>
      </c>
    </row>
    <row r="489" spans="1:13" x14ac:dyDescent="0.35">
      <c r="A489" t="s">
        <v>303</v>
      </c>
      <c r="B489" t="s">
        <v>383</v>
      </c>
      <c r="C489" t="s">
        <v>27</v>
      </c>
      <c r="D489" s="7" t="s">
        <v>433</v>
      </c>
      <c r="E489" t="s">
        <v>15</v>
      </c>
      <c r="F489" t="s">
        <v>304</v>
      </c>
      <c r="G489">
        <v>1</v>
      </c>
      <c r="H489">
        <v>1</v>
      </c>
      <c r="I489">
        <v>11</v>
      </c>
      <c r="K489">
        <f>INDEX(Tabulka1[],MATCH(Osvětlení!E489,Tabulka1[Skupina],0),2)</f>
        <v>1800</v>
      </c>
      <c r="M489" s="11">
        <f t="shared" si="22"/>
        <v>1.0999999999999999E-2</v>
      </c>
    </row>
    <row r="490" spans="1:13" x14ac:dyDescent="0.35">
      <c r="A490" t="s">
        <v>303</v>
      </c>
      <c r="B490" t="s">
        <v>383</v>
      </c>
      <c r="C490" t="s">
        <v>27</v>
      </c>
      <c r="D490" s="7" t="s">
        <v>434</v>
      </c>
      <c r="E490" t="s">
        <v>282</v>
      </c>
      <c r="F490" t="s">
        <v>304</v>
      </c>
      <c r="G490">
        <v>1</v>
      </c>
      <c r="H490">
        <v>1</v>
      </c>
      <c r="I490">
        <v>11</v>
      </c>
      <c r="K490">
        <f>INDEX(Tabulka1[],MATCH(Osvětlení!E490,Tabulka1[Skupina],0),2)</f>
        <v>730</v>
      </c>
      <c r="M490" s="11">
        <f t="shared" si="22"/>
        <v>1.0999999999999999E-2</v>
      </c>
    </row>
    <row r="491" spans="1:13" x14ac:dyDescent="0.35">
      <c r="A491" t="s">
        <v>303</v>
      </c>
      <c r="B491" t="s">
        <v>383</v>
      </c>
      <c r="C491" t="s">
        <v>27</v>
      </c>
      <c r="D491" s="7" t="s">
        <v>419</v>
      </c>
      <c r="E491" t="s">
        <v>278</v>
      </c>
      <c r="F491" t="s">
        <v>305</v>
      </c>
      <c r="G491">
        <v>1</v>
      </c>
      <c r="H491">
        <v>1</v>
      </c>
      <c r="I491">
        <v>36</v>
      </c>
      <c r="K491">
        <f>INDEX(Tabulka1[],MATCH(Osvětlení!E491,Tabulka1[Skupina],0),2)</f>
        <v>3200</v>
      </c>
      <c r="M491" s="11">
        <f t="shared" si="22"/>
        <v>3.6000000000000004E-2</v>
      </c>
    </row>
    <row r="492" spans="1:13" x14ac:dyDescent="0.35">
      <c r="A492" t="s">
        <v>303</v>
      </c>
      <c r="B492" t="s">
        <v>383</v>
      </c>
      <c r="C492" t="s">
        <v>68</v>
      </c>
      <c r="D492" s="7" t="s">
        <v>437</v>
      </c>
      <c r="E492" t="s">
        <v>15</v>
      </c>
      <c r="F492" t="s">
        <v>24</v>
      </c>
      <c r="G492">
        <v>2</v>
      </c>
      <c r="H492">
        <v>4</v>
      </c>
      <c r="I492">
        <v>18</v>
      </c>
      <c r="J492">
        <f>I492*$J$1</f>
        <v>2.6999999999999997</v>
      </c>
      <c r="K492">
        <f>INDEX(Tabulka1[],MATCH(Osvětlení!E492,Tabulka1[Skupina],0),2)</f>
        <v>1800</v>
      </c>
      <c r="M492" s="11">
        <f t="shared" si="22"/>
        <v>0.1656</v>
      </c>
    </row>
    <row r="493" spans="1:13" x14ac:dyDescent="0.35">
      <c r="A493" t="s">
        <v>303</v>
      </c>
      <c r="B493" t="s">
        <v>383</v>
      </c>
      <c r="C493" t="s">
        <v>68</v>
      </c>
      <c r="D493" s="7" t="s">
        <v>437</v>
      </c>
      <c r="E493" t="s">
        <v>15</v>
      </c>
      <c r="F493" t="s">
        <v>24</v>
      </c>
      <c r="G493">
        <v>1</v>
      </c>
      <c r="H493">
        <v>1</v>
      </c>
      <c r="I493">
        <v>18</v>
      </c>
      <c r="J493">
        <f>I493*$J$1</f>
        <v>2.6999999999999997</v>
      </c>
      <c r="K493">
        <f>INDEX(Tabulka1[],MATCH(Osvětlení!E493,Tabulka1[Skupina],0),2)</f>
        <v>1800</v>
      </c>
      <c r="M493" s="11">
        <f t="shared" si="22"/>
        <v>2.07E-2</v>
      </c>
    </row>
    <row r="494" spans="1:13" x14ac:dyDescent="0.35">
      <c r="A494" t="s">
        <v>303</v>
      </c>
      <c r="B494" t="s">
        <v>383</v>
      </c>
      <c r="C494" t="s">
        <v>68</v>
      </c>
      <c r="D494" s="7" t="s">
        <v>437</v>
      </c>
      <c r="E494" t="s">
        <v>15</v>
      </c>
      <c r="F494" t="s">
        <v>304</v>
      </c>
      <c r="G494">
        <v>1</v>
      </c>
      <c r="H494">
        <v>1</v>
      </c>
      <c r="I494">
        <v>11</v>
      </c>
      <c r="K494">
        <f>INDEX(Tabulka1[],MATCH(Osvětlení!E494,Tabulka1[Skupina],0),2)</f>
        <v>1800</v>
      </c>
      <c r="M494" s="11">
        <f t="shared" si="22"/>
        <v>1.0999999999999999E-2</v>
      </c>
    </row>
    <row r="495" spans="1:13" x14ac:dyDescent="0.35">
      <c r="A495" t="s">
        <v>303</v>
      </c>
      <c r="B495" t="s">
        <v>383</v>
      </c>
      <c r="C495" t="s">
        <v>68</v>
      </c>
      <c r="D495" s="7" t="s">
        <v>438</v>
      </c>
      <c r="E495" t="s">
        <v>282</v>
      </c>
      <c r="F495" t="s">
        <v>304</v>
      </c>
      <c r="G495">
        <v>1</v>
      </c>
      <c r="H495">
        <v>1</v>
      </c>
      <c r="I495">
        <v>11</v>
      </c>
      <c r="K495">
        <f>INDEX(Tabulka1[],MATCH(Osvětlení!E495,Tabulka1[Skupina],0),2)</f>
        <v>730</v>
      </c>
      <c r="M495" s="11">
        <f t="shared" si="22"/>
        <v>1.0999999999999999E-2</v>
      </c>
    </row>
    <row r="496" spans="1:13" x14ac:dyDescent="0.35">
      <c r="A496" t="s">
        <v>303</v>
      </c>
      <c r="B496" t="s">
        <v>383</v>
      </c>
      <c r="C496" t="s">
        <v>68</v>
      </c>
      <c r="D496" s="7" t="s">
        <v>439</v>
      </c>
      <c r="E496" t="s">
        <v>15</v>
      </c>
      <c r="F496" t="s">
        <v>24</v>
      </c>
      <c r="G496">
        <v>2</v>
      </c>
      <c r="H496">
        <v>4</v>
      </c>
      <c r="I496">
        <v>18</v>
      </c>
      <c r="J496">
        <f>I496*$J$1</f>
        <v>2.6999999999999997</v>
      </c>
      <c r="K496">
        <f>INDEX(Tabulka1[],MATCH(Osvětlení!E496,Tabulka1[Skupina],0),2)</f>
        <v>1800</v>
      </c>
      <c r="M496" s="11">
        <f t="shared" si="22"/>
        <v>0.1656</v>
      </c>
    </row>
    <row r="497" spans="1:13" x14ac:dyDescent="0.35">
      <c r="A497" t="s">
        <v>303</v>
      </c>
      <c r="B497" t="s">
        <v>383</v>
      </c>
      <c r="C497" t="s">
        <v>68</v>
      </c>
      <c r="D497" s="7" t="s">
        <v>439</v>
      </c>
      <c r="E497" t="s">
        <v>15</v>
      </c>
      <c r="F497" t="s">
        <v>24</v>
      </c>
      <c r="G497">
        <v>1</v>
      </c>
      <c r="H497">
        <v>1</v>
      </c>
      <c r="I497">
        <v>18</v>
      </c>
      <c r="J497">
        <f>I497*$J$1</f>
        <v>2.6999999999999997</v>
      </c>
      <c r="K497">
        <f>INDEX(Tabulka1[],MATCH(Osvětlení!E497,Tabulka1[Skupina],0),2)</f>
        <v>1800</v>
      </c>
      <c r="M497" s="11">
        <f t="shared" si="22"/>
        <v>2.07E-2</v>
      </c>
    </row>
    <row r="498" spans="1:13" x14ac:dyDescent="0.35">
      <c r="A498" t="s">
        <v>303</v>
      </c>
      <c r="B498" t="s">
        <v>383</v>
      </c>
      <c r="C498" t="s">
        <v>68</v>
      </c>
      <c r="D498" s="7" t="s">
        <v>439</v>
      </c>
      <c r="E498" t="s">
        <v>15</v>
      </c>
      <c r="F498" t="s">
        <v>304</v>
      </c>
      <c r="G498">
        <v>1</v>
      </c>
      <c r="H498">
        <v>1</v>
      </c>
      <c r="I498">
        <v>11</v>
      </c>
      <c r="K498">
        <f>INDEX(Tabulka1[],MATCH(Osvětlení!E498,Tabulka1[Skupina],0),2)</f>
        <v>1800</v>
      </c>
      <c r="M498" s="11">
        <f t="shared" si="22"/>
        <v>1.0999999999999999E-2</v>
      </c>
    </row>
    <row r="499" spans="1:13" x14ac:dyDescent="0.35">
      <c r="A499" t="s">
        <v>303</v>
      </c>
      <c r="B499" t="s">
        <v>383</v>
      </c>
      <c r="C499" t="s">
        <v>68</v>
      </c>
      <c r="D499" s="7" t="s">
        <v>440</v>
      </c>
      <c r="E499" t="s">
        <v>282</v>
      </c>
      <c r="F499" t="s">
        <v>304</v>
      </c>
      <c r="G499">
        <v>1</v>
      </c>
      <c r="H499">
        <v>1</v>
      </c>
      <c r="I499">
        <v>11</v>
      </c>
      <c r="K499">
        <f>INDEX(Tabulka1[],MATCH(Osvětlení!E499,Tabulka1[Skupina],0),2)</f>
        <v>730</v>
      </c>
      <c r="M499" s="11">
        <f t="shared" si="22"/>
        <v>1.0999999999999999E-2</v>
      </c>
    </row>
    <row r="500" spans="1:13" x14ac:dyDescent="0.35">
      <c r="A500" t="s">
        <v>303</v>
      </c>
      <c r="B500" t="s">
        <v>383</v>
      </c>
      <c r="C500" t="s">
        <v>68</v>
      </c>
      <c r="D500" s="7" t="s">
        <v>435</v>
      </c>
      <c r="E500" t="s">
        <v>282</v>
      </c>
      <c r="F500" t="s">
        <v>24</v>
      </c>
      <c r="G500">
        <v>2</v>
      </c>
      <c r="H500">
        <v>4</v>
      </c>
      <c r="I500">
        <v>18</v>
      </c>
      <c r="J500">
        <f>I500*$J$1</f>
        <v>2.6999999999999997</v>
      </c>
      <c r="K500">
        <f>INDEX(Tabulka1[],MATCH(Osvětlení!E500,Tabulka1[Skupina],0),2)</f>
        <v>730</v>
      </c>
      <c r="M500" s="11">
        <f t="shared" si="22"/>
        <v>0.1656</v>
      </c>
    </row>
    <row r="501" spans="1:13" x14ac:dyDescent="0.35">
      <c r="A501" t="s">
        <v>303</v>
      </c>
      <c r="B501" t="s">
        <v>383</v>
      </c>
      <c r="C501" t="s">
        <v>68</v>
      </c>
      <c r="D501" s="7" t="s">
        <v>441</v>
      </c>
      <c r="E501" t="s">
        <v>279</v>
      </c>
      <c r="F501" t="s">
        <v>24</v>
      </c>
      <c r="G501">
        <v>2</v>
      </c>
      <c r="H501">
        <v>4</v>
      </c>
      <c r="I501">
        <v>18</v>
      </c>
      <c r="J501">
        <f>I501*$J$1</f>
        <v>2.6999999999999997</v>
      </c>
      <c r="K501">
        <f>INDEX(Tabulka1[],MATCH(Osvětlení!E501,Tabulka1[Skupina],0),2)</f>
        <v>1100</v>
      </c>
      <c r="M501" s="11">
        <f t="shared" si="22"/>
        <v>0.1656</v>
      </c>
    </row>
    <row r="502" spans="1:13" x14ac:dyDescent="0.35">
      <c r="A502" t="s">
        <v>303</v>
      </c>
      <c r="B502" t="s">
        <v>383</v>
      </c>
      <c r="C502" t="s">
        <v>68</v>
      </c>
      <c r="D502" s="7" t="s">
        <v>441</v>
      </c>
      <c r="E502" t="s">
        <v>279</v>
      </c>
      <c r="F502" t="s">
        <v>304</v>
      </c>
      <c r="G502">
        <v>1</v>
      </c>
      <c r="H502">
        <v>1</v>
      </c>
      <c r="I502">
        <v>11</v>
      </c>
      <c r="K502">
        <f>INDEX(Tabulka1[],MATCH(Osvětlení!E502,Tabulka1[Skupina],0),2)</f>
        <v>1100</v>
      </c>
      <c r="M502" s="11">
        <f t="shared" si="22"/>
        <v>1.0999999999999999E-2</v>
      </c>
    </row>
    <row r="503" spans="1:13" x14ac:dyDescent="0.35">
      <c r="A503" t="s">
        <v>303</v>
      </c>
      <c r="B503" t="s">
        <v>383</v>
      </c>
      <c r="C503" t="s">
        <v>68</v>
      </c>
      <c r="D503" s="7" t="s">
        <v>442</v>
      </c>
      <c r="E503" t="s">
        <v>171</v>
      </c>
      <c r="F503" t="s">
        <v>24</v>
      </c>
      <c r="G503">
        <v>2</v>
      </c>
      <c r="H503">
        <v>4</v>
      </c>
      <c r="I503">
        <v>18</v>
      </c>
      <c r="J503">
        <f>I503*$J$1</f>
        <v>2.6999999999999997</v>
      </c>
      <c r="K503">
        <f>INDEX(Tabulka1[],MATCH(Osvětlení!E503,Tabulka1[Skupina],0),2)</f>
        <v>2200</v>
      </c>
      <c r="M503" s="11">
        <f t="shared" si="22"/>
        <v>0.1656</v>
      </c>
    </row>
    <row r="504" spans="1:13" x14ac:dyDescent="0.35">
      <c r="A504" t="s">
        <v>303</v>
      </c>
      <c r="B504" t="s">
        <v>383</v>
      </c>
      <c r="C504" t="s">
        <v>68</v>
      </c>
      <c r="D504" s="7" t="s">
        <v>443</v>
      </c>
      <c r="E504" t="s">
        <v>36</v>
      </c>
      <c r="F504" t="s">
        <v>24</v>
      </c>
      <c r="G504">
        <v>4</v>
      </c>
      <c r="H504">
        <v>4</v>
      </c>
      <c r="I504">
        <v>18</v>
      </c>
      <c r="J504">
        <f>I504*$J$1</f>
        <v>2.6999999999999997</v>
      </c>
      <c r="K504">
        <f>INDEX(Tabulka1[],MATCH(Osvětlení!E504,Tabulka1[Skupina],0),2)</f>
        <v>2000</v>
      </c>
      <c r="M504" s="11">
        <f t="shared" si="22"/>
        <v>0.33119999999999999</v>
      </c>
    </row>
    <row r="505" spans="1:13" x14ac:dyDescent="0.35">
      <c r="A505" t="s">
        <v>303</v>
      </c>
      <c r="B505" t="s">
        <v>383</v>
      </c>
      <c r="C505" t="s">
        <v>68</v>
      </c>
      <c r="D505" s="7" t="s">
        <v>444</v>
      </c>
      <c r="E505" t="s">
        <v>36</v>
      </c>
      <c r="F505" t="s">
        <v>24</v>
      </c>
      <c r="G505">
        <v>4</v>
      </c>
      <c r="H505">
        <v>4</v>
      </c>
      <c r="I505">
        <v>18</v>
      </c>
      <c r="J505">
        <f>I505*$J$1</f>
        <v>2.6999999999999997</v>
      </c>
      <c r="K505">
        <f>INDEX(Tabulka1[],MATCH(Osvětlení!E505,Tabulka1[Skupina],0),2)</f>
        <v>2000</v>
      </c>
      <c r="M505" s="11">
        <f t="shared" si="22"/>
        <v>0.33119999999999999</v>
      </c>
    </row>
    <row r="506" spans="1:13" x14ac:dyDescent="0.35">
      <c r="A506" t="s">
        <v>303</v>
      </c>
      <c r="B506" t="s">
        <v>383</v>
      </c>
      <c r="C506" t="s">
        <v>68</v>
      </c>
      <c r="D506" s="7" t="s">
        <v>445</v>
      </c>
      <c r="E506" t="s">
        <v>15</v>
      </c>
      <c r="F506" t="s">
        <v>24</v>
      </c>
      <c r="G506">
        <v>2</v>
      </c>
      <c r="H506">
        <v>4</v>
      </c>
      <c r="I506">
        <v>18</v>
      </c>
      <c r="J506">
        <f>I506*$J$1</f>
        <v>2.6999999999999997</v>
      </c>
      <c r="K506">
        <f>INDEX(Tabulka1[],MATCH(Osvětlení!E506,Tabulka1[Skupina],0),2)</f>
        <v>1800</v>
      </c>
      <c r="M506" s="11">
        <f t="shared" si="22"/>
        <v>0.1656</v>
      </c>
    </row>
    <row r="507" spans="1:13" x14ac:dyDescent="0.35">
      <c r="A507" t="s">
        <v>303</v>
      </c>
      <c r="B507" t="s">
        <v>383</v>
      </c>
      <c r="C507" t="s">
        <v>68</v>
      </c>
      <c r="D507" s="7" t="s">
        <v>445</v>
      </c>
      <c r="E507" t="s">
        <v>15</v>
      </c>
      <c r="F507" t="s">
        <v>24</v>
      </c>
      <c r="G507">
        <v>1</v>
      </c>
      <c r="H507">
        <v>1</v>
      </c>
      <c r="I507">
        <v>18</v>
      </c>
      <c r="J507">
        <f>I507*$J$1</f>
        <v>2.6999999999999997</v>
      </c>
      <c r="K507">
        <f>INDEX(Tabulka1[],MATCH(Osvětlení!E507,Tabulka1[Skupina],0),2)</f>
        <v>1800</v>
      </c>
      <c r="M507" s="11">
        <f t="shared" si="22"/>
        <v>2.07E-2</v>
      </c>
    </row>
    <row r="508" spans="1:13" x14ac:dyDescent="0.35">
      <c r="A508" t="s">
        <v>303</v>
      </c>
      <c r="B508" t="s">
        <v>383</v>
      </c>
      <c r="C508" t="s">
        <v>68</v>
      </c>
      <c r="D508" s="7" t="s">
        <v>445</v>
      </c>
      <c r="E508" t="s">
        <v>15</v>
      </c>
      <c r="F508" t="s">
        <v>304</v>
      </c>
      <c r="G508">
        <v>1</v>
      </c>
      <c r="H508">
        <v>1</v>
      </c>
      <c r="I508">
        <v>11</v>
      </c>
      <c r="K508">
        <f>INDEX(Tabulka1[],MATCH(Osvětlení!E508,Tabulka1[Skupina],0),2)</f>
        <v>1800</v>
      </c>
      <c r="M508" s="11">
        <f t="shared" si="22"/>
        <v>1.0999999999999999E-2</v>
      </c>
    </row>
    <row r="509" spans="1:13" x14ac:dyDescent="0.35">
      <c r="A509" t="s">
        <v>303</v>
      </c>
      <c r="B509" t="s">
        <v>383</v>
      </c>
      <c r="C509" t="s">
        <v>68</v>
      </c>
      <c r="D509" s="7" t="s">
        <v>446</v>
      </c>
      <c r="E509" t="s">
        <v>282</v>
      </c>
      <c r="F509" t="s">
        <v>304</v>
      </c>
      <c r="G509">
        <v>1</v>
      </c>
      <c r="H509">
        <v>1</v>
      </c>
      <c r="I509">
        <v>11</v>
      </c>
      <c r="K509">
        <f>INDEX(Tabulka1[],MATCH(Osvětlení!E509,Tabulka1[Skupina],0),2)</f>
        <v>730</v>
      </c>
      <c r="M509" s="11">
        <f t="shared" si="22"/>
        <v>1.0999999999999999E-2</v>
      </c>
    </row>
    <row r="510" spans="1:13" x14ac:dyDescent="0.35">
      <c r="A510" t="s">
        <v>303</v>
      </c>
      <c r="B510" t="s">
        <v>383</v>
      </c>
      <c r="C510" t="s">
        <v>68</v>
      </c>
      <c r="D510" s="7" t="s">
        <v>447</v>
      </c>
      <c r="E510" t="s">
        <v>15</v>
      </c>
      <c r="F510" t="s">
        <v>24</v>
      </c>
      <c r="G510">
        <v>2</v>
      </c>
      <c r="H510">
        <v>4</v>
      </c>
      <c r="I510">
        <v>18</v>
      </c>
      <c r="J510">
        <f>I510*$J$1</f>
        <v>2.6999999999999997</v>
      </c>
      <c r="K510">
        <f>INDEX(Tabulka1[],MATCH(Osvětlení!E510,Tabulka1[Skupina],0),2)</f>
        <v>1800</v>
      </c>
      <c r="M510" s="11">
        <f t="shared" si="22"/>
        <v>0.1656</v>
      </c>
    </row>
    <row r="511" spans="1:13" x14ac:dyDescent="0.35">
      <c r="A511" t="s">
        <v>303</v>
      </c>
      <c r="B511" t="s">
        <v>383</v>
      </c>
      <c r="C511" t="s">
        <v>68</v>
      </c>
      <c r="D511" s="7" t="s">
        <v>447</v>
      </c>
      <c r="E511" t="s">
        <v>15</v>
      </c>
      <c r="F511" t="s">
        <v>24</v>
      </c>
      <c r="G511">
        <v>1</v>
      </c>
      <c r="H511">
        <v>1</v>
      </c>
      <c r="I511">
        <v>18</v>
      </c>
      <c r="J511">
        <f>I511*$J$1</f>
        <v>2.6999999999999997</v>
      </c>
      <c r="K511">
        <f>INDEX(Tabulka1[],MATCH(Osvětlení!E511,Tabulka1[Skupina],0),2)</f>
        <v>1800</v>
      </c>
      <c r="M511" s="11">
        <f t="shared" si="22"/>
        <v>2.07E-2</v>
      </c>
    </row>
    <row r="512" spans="1:13" x14ac:dyDescent="0.35">
      <c r="A512" t="s">
        <v>303</v>
      </c>
      <c r="B512" t="s">
        <v>383</v>
      </c>
      <c r="C512" t="s">
        <v>68</v>
      </c>
      <c r="D512" s="7" t="s">
        <v>447</v>
      </c>
      <c r="E512" t="s">
        <v>15</v>
      </c>
      <c r="F512" t="s">
        <v>304</v>
      </c>
      <c r="G512">
        <v>1</v>
      </c>
      <c r="H512">
        <v>1</v>
      </c>
      <c r="I512">
        <v>11</v>
      </c>
      <c r="K512">
        <f>INDEX(Tabulka1[],MATCH(Osvětlení!E512,Tabulka1[Skupina],0),2)</f>
        <v>1800</v>
      </c>
      <c r="M512" s="11">
        <f t="shared" si="22"/>
        <v>1.0999999999999999E-2</v>
      </c>
    </row>
    <row r="513" spans="1:13" x14ac:dyDescent="0.35">
      <c r="A513" t="s">
        <v>303</v>
      </c>
      <c r="B513" t="s">
        <v>383</v>
      </c>
      <c r="C513" t="s">
        <v>68</v>
      </c>
      <c r="D513" s="7" t="s">
        <v>448</v>
      </c>
      <c r="E513" t="s">
        <v>282</v>
      </c>
      <c r="F513" t="s">
        <v>304</v>
      </c>
      <c r="G513">
        <v>1</v>
      </c>
      <c r="H513">
        <v>1</v>
      </c>
      <c r="I513">
        <v>11</v>
      </c>
      <c r="K513">
        <f>INDEX(Tabulka1[],MATCH(Osvětlení!E513,Tabulka1[Skupina],0),2)</f>
        <v>730</v>
      </c>
      <c r="M513" s="11">
        <f t="shared" si="22"/>
        <v>1.0999999999999999E-2</v>
      </c>
    </row>
    <row r="514" spans="1:13" x14ac:dyDescent="0.35">
      <c r="A514" t="s">
        <v>303</v>
      </c>
      <c r="B514" t="s">
        <v>383</v>
      </c>
      <c r="C514" t="s">
        <v>68</v>
      </c>
      <c r="D514" s="7" t="s">
        <v>449</v>
      </c>
      <c r="E514" t="s">
        <v>36</v>
      </c>
      <c r="F514" t="s">
        <v>24</v>
      </c>
      <c r="G514">
        <v>4</v>
      </c>
      <c r="H514">
        <v>4</v>
      </c>
      <c r="I514">
        <v>18</v>
      </c>
      <c r="J514">
        <f>I514*$J$1</f>
        <v>2.6999999999999997</v>
      </c>
      <c r="K514">
        <f>INDEX(Tabulka1[],MATCH(Osvětlení!E514,Tabulka1[Skupina],0),2)</f>
        <v>2000</v>
      </c>
      <c r="M514" s="11">
        <f t="shared" si="22"/>
        <v>0.33119999999999999</v>
      </c>
    </row>
    <row r="515" spans="1:13" x14ac:dyDescent="0.35">
      <c r="A515" t="s">
        <v>303</v>
      </c>
      <c r="B515" t="s">
        <v>383</v>
      </c>
      <c r="C515" t="s">
        <v>68</v>
      </c>
      <c r="D515" s="7" t="s">
        <v>449</v>
      </c>
      <c r="E515" t="s">
        <v>36</v>
      </c>
      <c r="F515" t="s">
        <v>304</v>
      </c>
      <c r="G515">
        <v>1</v>
      </c>
      <c r="H515">
        <v>1</v>
      </c>
      <c r="I515">
        <v>11</v>
      </c>
      <c r="K515">
        <f>INDEX(Tabulka1[],MATCH(Osvětlení!E515,Tabulka1[Skupina],0),2)</f>
        <v>2000</v>
      </c>
      <c r="M515" s="11">
        <f t="shared" si="22"/>
        <v>1.0999999999999999E-2</v>
      </c>
    </row>
    <row r="516" spans="1:13" x14ac:dyDescent="0.35">
      <c r="A516" t="s">
        <v>303</v>
      </c>
      <c r="B516" t="s">
        <v>383</v>
      </c>
      <c r="C516" t="s">
        <v>68</v>
      </c>
      <c r="D516" s="7" t="s">
        <v>450</v>
      </c>
      <c r="E516" t="s">
        <v>36</v>
      </c>
      <c r="F516" t="s">
        <v>24</v>
      </c>
      <c r="G516">
        <v>4</v>
      </c>
      <c r="H516">
        <v>4</v>
      </c>
      <c r="I516">
        <v>18</v>
      </c>
      <c r="J516">
        <f>I516*$J$1</f>
        <v>2.6999999999999997</v>
      </c>
      <c r="K516">
        <f>INDEX(Tabulka1[],MATCH(Osvětlení!E516,Tabulka1[Skupina],0),2)</f>
        <v>2000</v>
      </c>
      <c r="M516" s="11">
        <f t="shared" ref="M516:M579" si="23">G516*H516*(I516+J516)*0.001</f>
        <v>0.33119999999999999</v>
      </c>
    </row>
    <row r="517" spans="1:13" x14ac:dyDescent="0.35">
      <c r="A517" t="s">
        <v>303</v>
      </c>
      <c r="B517" t="s">
        <v>383</v>
      </c>
      <c r="C517" t="s">
        <v>68</v>
      </c>
      <c r="D517" s="7" t="s">
        <v>450</v>
      </c>
      <c r="E517" t="s">
        <v>36</v>
      </c>
      <c r="F517" t="s">
        <v>304</v>
      </c>
      <c r="G517">
        <v>1</v>
      </c>
      <c r="H517">
        <v>1</v>
      </c>
      <c r="I517">
        <v>11</v>
      </c>
      <c r="K517">
        <f>INDEX(Tabulka1[],MATCH(Osvětlení!E517,Tabulka1[Skupina],0),2)</f>
        <v>2000</v>
      </c>
      <c r="M517" s="11">
        <f t="shared" si="23"/>
        <v>1.0999999999999999E-2</v>
      </c>
    </row>
    <row r="518" spans="1:13" x14ac:dyDescent="0.35">
      <c r="A518" t="s">
        <v>303</v>
      </c>
      <c r="B518" t="s">
        <v>383</v>
      </c>
      <c r="C518" t="s">
        <v>68</v>
      </c>
      <c r="D518" s="7" t="s">
        <v>436</v>
      </c>
      <c r="E518" t="s">
        <v>36</v>
      </c>
      <c r="F518" t="s">
        <v>24</v>
      </c>
      <c r="G518">
        <v>1</v>
      </c>
      <c r="H518">
        <v>4</v>
      </c>
      <c r="I518">
        <v>18</v>
      </c>
      <c r="J518">
        <f>I518*$J$1</f>
        <v>2.6999999999999997</v>
      </c>
      <c r="K518">
        <f>INDEX(Tabulka1[],MATCH(Osvětlení!E518,Tabulka1[Skupina],0),2)</f>
        <v>2000</v>
      </c>
      <c r="M518" s="11">
        <f t="shared" si="23"/>
        <v>8.2799999999999999E-2</v>
      </c>
    </row>
    <row r="519" spans="1:13" x14ac:dyDescent="0.35">
      <c r="A519" t="s">
        <v>303</v>
      </c>
      <c r="B519" t="s">
        <v>383</v>
      </c>
      <c r="C519" t="s">
        <v>68</v>
      </c>
      <c r="D519" s="7" t="s">
        <v>452</v>
      </c>
      <c r="E519" t="s">
        <v>33</v>
      </c>
      <c r="F519" t="s">
        <v>24</v>
      </c>
      <c r="G519">
        <v>3</v>
      </c>
      <c r="H519">
        <v>4</v>
      </c>
      <c r="I519">
        <v>18</v>
      </c>
      <c r="J519">
        <f>I519*$J$1</f>
        <v>2.6999999999999997</v>
      </c>
      <c r="K519">
        <f>INDEX(Tabulka1[],MATCH(Osvětlení!E519,Tabulka1[Skupina],0),2)</f>
        <v>4400</v>
      </c>
      <c r="M519" s="11">
        <f t="shared" si="23"/>
        <v>0.24839999999999998</v>
      </c>
    </row>
    <row r="520" spans="1:13" x14ac:dyDescent="0.35">
      <c r="A520" t="s">
        <v>303</v>
      </c>
      <c r="B520" t="s">
        <v>383</v>
      </c>
      <c r="C520" t="s">
        <v>68</v>
      </c>
      <c r="D520" s="7" t="s">
        <v>453</v>
      </c>
      <c r="E520" t="s">
        <v>282</v>
      </c>
      <c r="F520" t="s">
        <v>304</v>
      </c>
      <c r="G520">
        <v>1</v>
      </c>
      <c r="H520">
        <v>1</v>
      </c>
      <c r="I520">
        <v>11</v>
      </c>
      <c r="K520">
        <f>INDEX(Tabulka1[],MATCH(Osvětlení!E520,Tabulka1[Skupina],0),2)</f>
        <v>730</v>
      </c>
      <c r="M520" s="11">
        <f t="shared" si="23"/>
        <v>1.0999999999999999E-2</v>
      </c>
    </row>
    <row r="521" spans="1:13" x14ac:dyDescent="0.35">
      <c r="A521" t="s">
        <v>303</v>
      </c>
      <c r="B521" t="s">
        <v>383</v>
      </c>
      <c r="C521" t="s">
        <v>68</v>
      </c>
      <c r="D521" s="7" t="s">
        <v>454</v>
      </c>
      <c r="E521" t="s">
        <v>15</v>
      </c>
      <c r="F521" t="s">
        <v>24</v>
      </c>
      <c r="G521">
        <v>2</v>
      </c>
      <c r="H521">
        <v>4</v>
      </c>
      <c r="I521">
        <v>18</v>
      </c>
      <c r="J521">
        <f>I521*$J$1</f>
        <v>2.6999999999999997</v>
      </c>
      <c r="K521">
        <f>INDEX(Tabulka1[],MATCH(Osvětlení!E521,Tabulka1[Skupina],0),2)</f>
        <v>1800</v>
      </c>
      <c r="M521" s="11">
        <f t="shared" si="23"/>
        <v>0.1656</v>
      </c>
    </row>
    <row r="522" spans="1:13" x14ac:dyDescent="0.35">
      <c r="A522" t="s">
        <v>303</v>
      </c>
      <c r="B522" t="s">
        <v>383</v>
      </c>
      <c r="C522" t="s">
        <v>68</v>
      </c>
      <c r="D522" s="7" t="s">
        <v>454</v>
      </c>
      <c r="E522" t="s">
        <v>15</v>
      </c>
      <c r="F522" t="s">
        <v>24</v>
      </c>
      <c r="G522">
        <v>1</v>
      </c>
      <c r="H522">
        <v>1</v>
      </c>
      <c r="I522">
        <v>18</v>
      </c>
      <c r="J522">
        <f>I522*$J$1</f>
        <v>2.6999999999999997</v>
      </c>
      <c r="K522">
        <f>INDEX(Tabulka1[],MATCH(Osvětlení!E522,Tabulka1[Skupina],0),2)</f>
        <v>1800</v>
      </c>
      <c r="M522" s="11">
        <f t="shared" si="23"/>
        <v>2.07E-2</v>
      </c>
    </row>
    <row r="523" spans="1:13" x14ac:dyDescent="0.35">
      <c r="A523" t="s">
        <v>303</v>
      </c>
      <c r="B523" t="s">
        <v>383</v>
      </c>
      <c r="C523" t="s">
        <v>68</v>
      </c>
      <c r="D523" s="7" t="s">
        <v>454</v>
      </c>
      <c r="E523" t="s">
        <v>15</v>
      </c>
      <c r="F523" t="s">
        <v>304</v>
      </c>
      <c r="G523">
        <v>1</v>
      </c>
      <c r="H523">
        <v>1</v>
      </c>
      <c r="I523">
        <v>11</v>
      </c>
      <c r="K523">
        <f>INDEX(Tabulka1[],MATCH(Osvětlení!E523,Tabulka1[Skupina],0),2)</f>
        <v>1800</v>
      </c>
      <c r="M523" s="11">
        <f t="shared" si="23"/>
        <v>1.0999999999999999E-2</v>
      </c>
    </row>
    <row r="524" spans="1:13" x14ac:dyDescent="0.35">
      <c r="A524" t="s">
        <v>303</v>
      </c>
      <c r="B524" t="s">
        <v>383</v>
      </c>
      <c r="C524" t="s">
        <v>68</v>
      </c>
      <c r="D524" s="7" t="s">
        <v>455</v>
      </c>
      <c r="E524" t="s">
        <v>282</v>
      </c>
      <c r="F524" t="s">
        <v>304</v>
      </c>
      <c r="G524">
        <v>1</v>
      </c>
      <c r="H524">
        <v>1</v>
      </c>
      <c r="I524">
        <v>11</v>
      </c>
      <c r="K524">
        <f>INDEX(Tabulka1[],MATCH(Osvětlení!E524,Tabulka1[Skupina],0),2)</f>
        <v>730</v>
      </c>
      <c r="M524" s="11">
        <f t="shared" si="23"/>
        <v>1.0999999999999999E-2</v>
      </c>
    </row>
    <row r="525" spans="1:13" x14ac:dyDescent="0.35">
      <c r="A525" t="s">
        <v>303</v>
      </c>
      <c r="B525" t="s">
        <v>383</v>
      </c>
      <c r="C525" t="s">
        <v>68</v>
      </c>
      <c r="D525" s="7" t="s">
        <v>456</v>
      </c>
      <c r="E525" t="s">
        <v>15</v>
      </c>
      <c r="F525" t="s">
        <v>24</v>
      </c>
      <c r="G525">
        <v>2</v>
      </c>
      <c r="H525">
        <v>4</v>
      </c>
      <c r="I525">
        <v>18</v>
      </c>
      <c r="J525">
        <f>I525*$J$1</f>
        <v>2.6999999999999997</v>
      </c>
      <c r="K525">
        <f>INDEX(Tabulka1[],MATCH(Osvětlení!E525,Tabulka1[Skupina],0),2)</f>
        <v>1800</v>
      </c>
      <c r="M525" s="11">
        <f t="shared" si="23"/>
        <v>0.1656</v>
      </c>
    </row>
    <row r="526" spans="1:13" x14ac:dyDescent="0.35">
      <c r="A526" t="s">
        <v>303</v>
      </c>
      <c r="B526" t="s">
        <v>383</v>
      </c>
      <c r="C526" t="s">
        <v>68</v>
      </c>
      <c r="D526" s="7" t="s">
        <v>456</v>
      </c>
      <c r="E526" t="s">
        <v>15</v>
      </c>
      <c r="F526" t="s">
        <v>24</v>
      </c>
      <c r="G526">
        <v>1</v>
      </c>
      <c r="H526">
        <v>1</v>
      </c>
      <c r="I526">
        <v>18</v>
      </c>
      <c r="J526">
        <f>I526*$J$1</f>
        <v>2.6999999999999997</v>
      </c>
      <c r="K526">
        <f>INDEX(Tabulka1[],MATCH(Osvětlení!E526,Tabulka1[Skupina],0),2)</f>
        <v>1800</v>
      </c>
      <c r="M526" s="11">
        <f t="shared" si="23"/>
        <v>2.07E-2</v>
      </c>
    </row>
    <row r="527" spans="1:13" x14ac:dyDescent="0.35">
      <c r="A527" t="s">
        <v>303</v>
      </c>
      <c r="B527" t="s">
        <v>383</v>
      </c>
      <c r="C527" t="s">
        <v>68</v>
      </c>
      <c r="D527" s="7" t="s">
        <v>456</v>
      </c>
      <c r="E527" t="s">
        <v>15</v>
      </c>
      <c r="F527" t="s">
        <v>304</v>
      </c>
      <c r="G527">
        <v>1</v>
      </c>
      <c r="H527">
        <v>1</v>
      </c>
      <c r="I527">
        <v>11</v>
      </c>
      <c r="K527">
        <f>INDEX(Tabulka1[],MATCH(Osvětlení!E527,Tabulka1[Skupina],0),2)</f>
        <v>1800</v>
      </c>
      <c r="M527" s="11">
        <f t="shared" si="23"/>
        <v>1.0999999999999999E-2</v>
      </c>
    </row>
    <row r="528" spans="1:13" x14ac:dyDescent="0.35">
      <c r="A528" t="s">
        <v>303</v>
      </c>
      <c r="B528" t="s">
        <v>383</v>
      </c>
      <c r="C528" t="s">
        <v>68</v>
      </c>
      <c r="D528" s="7" t="s">
        <v>457</v>
      </c>
      <c r="E528" t="s">
        <v>282</v>
      </c>
      <c r="F528" t="s">
        <v>304</v>
      </c>
      <c r="G528">
        <v>1</v>
      </c>
      <c r="H528">
        <v>1</v>
      </c>
      <c r="I528">
        <v>11</v>
      </c>
      <c r="K528">
        <f>INDEX(Tabulka1[],MATCH(Osvětlení!E528,Tabulka1[Skupina],0),2)</f>
        <v>730</v>
      </c>
      <c r="M528" s="11">
        <f t="shared" si="23"/>
        <v>1.0999999999999999E-2</v>
      </c>
    </row>
    <row r="529" spans="1:13" x14ac:dyDescent="0.35">
      <c r="A529" t="s">
        <v>303</v>
      </c>
      <c r="B529" t="s">
        <v>383</v>
      </c>
      <c r="C529" t="s">
        <v>68</v>
      </c>
      <c r="D529" s="7" t="s">
        <v>458</v>
      </c>
      <c r="E529" t="s">
        <v>15</v>
      </c>
      <c r="F529" t="s">
        <v>24</v>
      </c>
      <c r="G529">
        <v>2</v>
      </c>
      <c r="H529">
        <v>4</v>
      </c>
      <c r="I529">
        <v>18</v>
      </c>
      <c r="J529">
        <f>I529*$J$1</f>
        <v>2.6999999999999997</v>
      </c>
      <c r="K529">
        <f>INDEX(Tabulka1[],MATCH(Osvětlení!E529,Tabulka1[Skupina],0),2)</f>
        <v>1800</v>
      </c>
      <c r="M529" s="11">
        <f t="shared" si="23"/>
        <v>0.1656</v>
      </c>
    </row>
    <row r="530" spans="1:13" x14ac:dyDescent="0.35">
      <c r="A530" t="s">
        <v>303</v>
      </c>
      <c r="B530" t="s">
        <v>383</v>
      </c>
      <c r="C530" t="s">
        <v>68</v>
      </c>
      <c r="D530" s="7" t="s">
        <v>458</v>
      </c>
      <c r="E530" t="s">
        <v>15</v>
      </c>
      <c r="F530" t="s">
        <v>24</v>
      </c>
      <c r="G530">
        <v>1</v>
      </c>
      <c r="H530">
        <v>1</v>
      </c>
      <c r="I530">
        <v>18</v>
      </c>
      <c r="J530">
        <f>I530*$J$1</f>
        <v>2.6999999999999997</v>
      </c>
      <c r="K530">
        <f>INDEX(Tabulka1[],MATCH(Osvětlení!E530,Tabulka1[Skupina],0),2)</f>
        <v>1800</v>
      </c>
      <c r="M530" s="11">
        <f t="shared" si="23"/>
        <v>2.07E-2</v>
      </c>
    </row>
    <row r="531" spans="1:13" x14ac:dyDescent="0.35">
      <c r="A531" t="s">
        <v>303</v>
      </c>
      <c r="B531" t="s">
        <v>383</v>
      </c>
      <c r="C531" t="s">
        <v>68</v>
      </c>
      <c r="D531" s="7" t="s">
        <v>458</v>
      </c>
      <c r="E531" t="s">
        <v>15</v>
      </c>
      <c r="F531" t="s">
        <v>304</v>
      </c>
      <c r="G531">
        <v>1</v>
      </c>
      <c r="H531">
        <v>1</v>
      </c>
      <c r="I531">
        <v>11</v>
      </c>
      <c r="K531">
        <f>INDEX(Tabulka1[],MATCH(Osvětlení!E531,Tabulka1[Skupina],0),2)</f>
        <v>1800</v>
      </c>
      <c r="M531" s="11">
        <f t="shared" si="23"/>
        <v>1.0999999999999999E-2</v>
      </c>
    </row>
    <row r="532" spans="1:13" x14ac:dyDescent="0.35">
      <c r="A532" t="s">
        <v>303</v>
      </c>
      <c r="B532" t="s">
        <v>383</v>
      </c>
      <c r="C532" t="s">
        <v>68</v>
      </c>
      <c r="D532" s="7" t="s">
        <v>459</v>
      </c>
      <c r="E532" t="s">
        <v>282</v>
      </c>
      <c r="F532" t="s">
        <v>304</v>
      </c>
      <c r="G532">
        <v>1</v>
      </c>
      <c r="H532">
        <v>1</v>
      </c>
      <c r="I532">
        <v>11</v>
      </c>
      <c r="K532">
        <f>INDEX(Tabulka1[],MATCH(Osvětlení!E532,Tabulka1[Skupina],0),2)</f>
        <v>730</v>
      </c>
      <c r="M532" s="11">
        <f t="shared" si="23"/>
        <v>1.0999999999999999E-2</v>
      </c>
    </row>
    <row r="533" spans="1:13" x14ac:dyDescent="0.35">
      <c r="A533" t="s">
        <v>303</v>
      </c>
      <c r="B533" t="s">
        <v>383</v>
      </c>
      <c r="C533" t="s">
        <v>68</v>
      </c>
      <c r="D533" s="7" t="s">
        <v>460</v>
      </c>
      <c r="E533" t="s">
        <v>33</v>
      </c>
      <c r="F533" t="s">
        <v>24</v>
      </c>
      <c r="G533">
        <v>1</v>
      </c>
      <c r="H533">
        <v>4</v>
      </c>
      <c r="I533">
        <v>18</v>
      </c>
      <c r="J533">
        <f>I533*$J$1</f>
        <v>2.6999999999999997</v>
      </c>
      <c r="K533">
        <f>INDEX(Tabulka1[],MATCH(Osvětlení!E533,Tabulka1[Skupina],0),2)</f>
        <v>4400</v>
      </c>
      <c r="M533" s="11">
        <f t="shared" si="23"/>
        <v>8.2799999999999999E-2</v>
      </c>
    </row>
    <row r="534" spans="1:13" x14ac:dyDescent="0.35">
      <c r="A534" t="s">
        <v>303</v>
      </c>
      <c r="B534" t="s">
        <v>383</v>
      </c>
      <c r="C534" t="s">
        <v>68</v>
      </c>
      <c r="D534" s="7" t="s">
        <v>461</v>
      </c>
      <c r="E534" t="s">
        <v>284</v>
      </c>
      <c r="F534" t="s">
        <v>24</v>
      </c>
      <c r="G534">
        <v>4</v>
      </c>
      <c r="H534">
        <v>4</v>
      </c>
      <c r="I534">
        <v>18</v>
      </c>
      <c r="J534">
        <f>I534*$J$1</f>
        <v>2.6999999999999997</v>
      </c>
      <c r="K534">
        <f>INDEX(Tabulka1[],MATCH(Osvětlení!E534,Tabulka1[Skupina],0),2)</f>
        <v>1100</v>
      </c>
      <c r="M534" s="11">
        <f t="shared" si="23"/>
        <v>0.33119999999999999</v>
      </c>
    </row>
    <row r="535" spans="1:13" x14ac:dyDescent="0.35">
      <c r="A535" t="s">
        <v>303</v>
      </c>
      <c r="B535" t="s">
        <v>383</v>
      </c>
      <c r="C535" t="s">
        <v>68</v>
      </c>
      <c r="D535" s="7" t="s">
        <v>462</v>
      </c>
      <c r="E535" t="s">
        <v>10</v>
      </c>
      <c r="F535" t="s">
        <v>24</v>
      </c>
      <c r="G535">
        <v>2</v>
      </c>
      <c r="H535">
        <v>4</v>
      </c>
      <c r="I535">
        <v>18</v>
      </c>
      <c r="J535">
        <f>I535*$J$1</f>
        <v>2.6999999999999997</v>
      </c>
      <c r="K535">
        <f>INDEX(Tabulka1[],MATCH(Osvětlení!E535,Tabulka1[Skupina],0),2)</f>
        <v>360</v>
      </c>
      <c r="M535" s="11">
        <f t="shared" si="23"/>
        <v>0.1656</v>
      </c>
    </row>
    <row r="536" spans="1:13" x14ac:dyDescent="0.35">
      <c r="A536" t="s">
        <v>303</v>
      </c>
      <c r="B536" t="s">
        <v>383</v>
      </c>
      <c r="C536" t="s">
        <v>68</v>
      </c>
      <c r="D536" s="7" t="s">
        <v>463</v>
      </c>
      <c r="E536" t="s">
        <v>15</v>
      </c>
      <c r="F536" t="s">
        <v>24</v>
      </c>
      <c r="G536">
        <v>2</v>
      </c>
      <c r="H536">
        <v>4</v>
      </c>
      <c r="I536">
        <v>18</v>
      </c>
      <c r="J536">
        <f>I536*$J$1</f>
        <v>2.6999999999999997</v>
      </c>
      <c r="K536">
        <f>INDEX(Tabulka1[],MATCH(Osvětlení!E536,Tabulka1[Skupina],0),2)</f>
        <v>1800</v>
      </c>
      <c r="M536" s="11">
        <f t="shared" si="23"/>
        <v>0.1656</v>
      </c>
    </row>
    <row r="537" spans="1:13" x14ac:dyDescent="0.35">
      <c r="A537" t="s">
        <v>303</v>
      </c>
      <c r="B537" t="s">
        <v>383</v>
      </c>
      <c r="C537" t="s">
        <v>68</v>
      </c>
      <c r="D537" s="7" t="s">
        <v>463</v>
      </c>
      <c r="E537" t="s">
        <v>15</v>
      </c>
      <c r="F537" t="s">
        <v>24</v>
      </c>
      <c r="G537">
        <v>1</v>
      </c>
      <c r="H537">
        <v>1</v>
      </c>
      <c r="I537">
        <v>18</v>
      </c>
      <c r="J537">
        <f>I537*$J$1</f>
        <v>2.6999999999999997</v>
      </c>
      <c r="K537">
        <f>INDEX(Tabulka1[],MATCH(Osvětlení!E537,Tabulka1[Skupina],0),2)</f>
        <v>1800</v>
      </c>
      <c r="M537" s="11">
        <f t="shared" si="23"/>
        <v>2.07E-2</v>
      </c>
    </row>
    <row r="538" spans="1:13" x14ac:dyDescent="0.35">
      <c r="A538" t="s">
        <v>303</v>
      </c>
      <c r="B538" t="s">
        <v>383</v>
      </c>
      <c r="C538" t="s">
        <v>68</v>
      </c>
      <c r="D538" s="7" t="s">
        <v>463</v>
      </c>
      <c r="E538" t="s">
        <v>15</v>
      </c>
      <c r="F538" t="s">
        <v>304</v>
      </c>
      <c r="G538">
        <v>1</v>
      </c>
      <c r="H538">
        <v>1</v>
      </c>
      <c r="I538">
        <v>11</v>
      </c>
      <c r="K538">
        <f>INDEX(Tabulka1[],MATCH(Osvětlení!E538,Tabulka1[Skupina],0),2)</f>
        <v>1800</v>
      </c>
      <c r="M538" s="11">
        <f t="shared" si="23"/>
        <v>1.0999999999999999E-2</v>
      </c>
    </row>
    <row r="539" spans="1:13" x14ac:dyDescent="0.35">
      <c r="A539" t="s">
        <v>303</v>
      </c>
      <c r="B539" t="s">
        <v>383</v>
      </c>
      <c r="C539" t="s">
        <v>68</v>
      </c>
      <c r="D539" s="7" t="s">
        <v>464</v>
      </c>
      <c r="E539" t="s">
        <v>282</v>
      </c>
      <c r="F539" t="s">
        <v>304</v>
      </c>
      <c r="G539">
        <v>1</v>
      </c>
      <c r="H539">
        <v>1</v>
      </c>
      <c r="I539">
        <v>11</v>
      </c>
      <c r="K539">
        <f>INDEX(Tabulka1[],MATCH(Osvětlení!E539,Tabulka1[Skupina],0),2)</f>
        <v>730</v>
      </c>
      <c r="M539" s="11">
        <f t="shared" si="23"/>
        <v>1.0999999999999999E-2</v>
      </c>
    </row>
    <row r="540" spans="1:13" x14ac:dyDescent="0.35">
      <c r="A540" t="s">
        <v>303</v>
      </c>
      <c r="B540" t="s">
        <v>383</v>
      </c>
      <c r="C540" t="s">
        <v>68</v>
      </c>
      <c r="D540" s="7" t="s">
        <v>465</v>
      </c>
      <c r="E540" t="s">
        <v>15</v>
      </c>
      <c r="F540" t="s">
        <v>24</v>
      </c>
      <c r="G540">
        <v>2</v>
      </c>
      <c r="H540">
        <v>4</v>
      </c>
      <c r="I540">
        <v>18</v>
      </c>
      <c r="J540">
        <f>I540*$J$1</f>
        <v>2.6999999999999997</v>
      </c>
      <c r="K540">
        <f>INDEX(Tabulka1[],MATCH(Osvětlení!E540,Tabulka1[Skupina],0),2)</f>
        <v>1800</v>
      </c>
      <c r="M540" s="11">
        <f t="shared" si="23"/>
        <v>0.1656</v>
      </c>
    </row>
    <row r="541" spans="1:13" x14ac:dyDescent="0.35">
      <c r="A541" t="s">
        <v>303</v>
      </c>
      <c r="B541" t="s">
        <v>383</v>
      </c>
      <c r="C541" t="s">
        <v>68</v>
      </c>
      <c r="D541" s="7" t="s">
        <v>465</v>
      </c>
      <c r="E541" t="s">
        <v>15</v>
      </c>
      <c r="F541" t="s">
        <v>24</v>
      </c>
      <c r="G541">
        <v>1</v>
      </c>
      <c r="H541">
        <v>1</v>
      </c>
      <c r="I541">
        <v>18</v>
      </c>
      <c r="J541">
        <f>I541*$J$1</f>
        <v>2.6999999999999997</v>
      </c>
      <c r="K541">
        <f>INDEX(Tabulka1[],MATCH(Osvětlení!E541,Tabulka1[Skupina],0),2)</f>
        <v>1800</v>
      </c>
      <c r="M541" s="11">
        <f t="shared" si="23"/>
        <v>2.07E-2</v>
      </c>
    </row>
    <row r="542" spans="1:13" x14ac:dyDescent="0.35">
      <c r="A542" t="s">
        <v>303</v>
      </c>
      <c r="B542" t="s">
        <v>383</v>
      </c>
      <c r="C542" t="s">
        <v>68</v>
      </c>
      <c r="D542" s="7" t="s">
        <v>465</v>
      </c>
      <c r="E542" t="s">
        <v>15</v>
      </c>
      <c r="F542" t="s">
        <v>304</v>
      </c>
      <c r="G542">
        <v>1</v>
      </c>
      <c r="H542">
        <v>1</v>
      </c>
      <c r="I542">
        <v>11</v>
      </c>
      <c r="K542">
        <f>INDEX(Tabulka1[],MATCH(Osvětlení!E542,Tabulka1[Skupina],0),2)</f>
        <v>1800</v>
      </c>
      <c r="M542" s="11">
        <f t="shared" si="23"/>
        <v>1.0999999999999999E-2</v>
      </c>
    </row>
    <row r="543" spans="1:13" x14ac:dyDescent="0.35">
      <c r="A543" t="s">
        <v>303</v>
      </c>
      <c r="B543" t="s">
        <v>383</v>
      </c>
      <c r="C543" t="s">
        <v>68</v>
      </c>
      <c r="D543" s="7" t="s">
        <v>466</v>
      </c>
      <c r="E543" t="s">
        <v>282</v>
      </c>
      <c r="F543" t="s">
        <v>304</v>
      </c>
      <c r="G543">
        <v>1</v>
      </c>
      <c r="H543">
        <v>1</v>
      </c>
      <c r="I543">
        <v>11</v>
      </c>
      <c r="K543">
        <f>INDEX(Tabulka1[],MATCH(Osvětlení!E543,Tabulka1[Skupina],0),2)</f>
        <v>730</v>
      </c>
      <c r="M543" s="11">
        <f t="shared" si="23"/>
        <v>1.0999999999999999E-2</v>
      </c>
    </row>
    <row r="544" spans="1:13" x14ac:dyDescent="0.35">
      <c r="A544" t="s">
        <v>303</v>
      </c>
      <c r="B544" t="s">
        <v>383</v>
      </c>
      <c r="C544" t="s">
        <v>68</v>
      </c>
      <c r="D544" s="7" t="s">
        <v>468</v>
      </c>
      <c r="E544" t="s">
        <v>15</v>
      </c>
      <c r="F544" t="s">
        <v>24</v>
      </c>
      <c r="G544">
        <v>2</v>
      </c>
      <c r="H544">
        <v>4</v>
      </c>
      <c r="I544">
        <v>18</v>
      </c>
      <c r="J544">
        <f>I544*$J$1</f>
        <v>2.6999999999999997</v>
      </c>
      <c r="K544">
        <f>INDEX(Tabulka1[],MATCH(Osvětlení!E544,Tabulka1[Skupina],0),2)</f>
        <v>1800</v>
      </c>
      <c r="M544" s="11">
        <f t="shared" si="23"/>
        <v>0.1656</v>
      </c>
    </row>
    <row r="545" spans="1:13" x14ac:dyDescent="0.35">
      <c r="A545" t="s">
        <v>303</v>
      </c>
      <c r="B545" t="s">
        <v>383</v>
      </c>
      <c r="C545" t="s">
        <v>68</v>
      </c>
      <c r="D545" s="7" t="s">
        <v>468</v>
      </c>
      <c r="E545" t="s">
        <v>15</v>
      </c>
      <c r="F545" t="s">
        <v>24</v>
      </c>
      <c r="G545">
        <v>1</v>
      </c>
      <c r="H545">
        <v>1</v>
      </c>
      <c r="I545">
        <v>18</v>
      </c>
      <c r="J545">
        <f>I545*$J$1</f>
        <v>2.6999999999999997</v>
      </c>
      <c r="K545">
        <f>INDEX(Tabulka1[],MATCH(Osvětlení!E545,Tabulka1[Skupina],0),2)</f>
        <v>1800</v>
      </c>
      <c r="M545" s="11">
        <f t="shared" si="23"/>
        <v>2.07E-2</v>
      </c>
    </row>
    <row r="546" spans="1:13" x14ac:dyDescent="0.35">
      <c r="A546" t="s">
        <v>303</v>
      </c>
      <c r="B546" t="s">
        <v>383</v>
      </c>
      <c r="C546" t="s">
        <v>68</v>
      </c>
      <c r="D546" s="7" t="s">
        <v>468</v>
      </c>
      <c r="E546" t="s">
        <v>15</v>
      </c>
      <c r="F546" t="s">
        <v>304</v>
      </c>
      <c r="G546">
        <v>1</v>
      </c>
      <c r="H546">
        <v>1</v>
      </c>
      <c r="I546">
        <v>11</v>
      </c>
      <c r="K546">
        <f>INDEX(Tabulka1[],MATCH(Osvětlení!E546,Tabulka1[Skupina],0),2)</f>
        <v>1800</v>
      </c>
      <c r="M546" s="11">
        <f t="shared" si="23"/>
        <v>1.0999999999999999E-2</v>
      </c>
    </row>
    <row r="547" spans="1:13" x14ac:dyDescent="0.35">
      <c r="A547" t="s">
        <v>303</v>
      </c>
      <c r="B547" t="s">
        <v>383</v>
      </c>
      <c r="C547" t="s">
        <v>68</v>
      </c>
      <c r="D547" s="7" t="s">
        <v>467</v>
      </c>
      <c r="E547" t="s">
        <v>282</v>
      </c>
      <c r="F547" t="s">
        <v>304</v>
      </c>
      <c r="G547">
        <v>1</v>
      </c>
      <c r="H547">
        <v>1</v>
      </c>
      <c r="I547">
        <v>11</v>
      </c>
      <c r="K547">
        <f>INDEX(Tabulka1[],MATCH(Osvětlení!E547,Tabulka1[Skupina],0),2)</f>
        <v>730</v>
      </c>
      <c r="M547" s="11">
        <f t="shared" si="23"/>
        <v>1.0999999999999999E-2</v>
      </c>
    </row>
    <row r="548" spans="1:13" x14ac:dyDescent="0.35">
      <c r="A548" t="s">
        <v>303</v>
      </c>
      <c r="B548" t="s">
        <v>383</v>
      </c>
      <c r="C548" t="s">
        <v>68</v>
      </c>
      <c r="D548" s="7" t="s">
        <v>451</v>
      </c>
      <c r="E548" t="s">
        <v>278</v>
      </c>
      <c r="F548" t="s">
        <v>305</v>
      </c>
      <c r="G548">
        <v>1</v>
      </c>
      <c r="H548">
        <v>1</v>
      </c>
      <c r="I548">
        <v>36</v>
      </c>
      <c r="K548">
        <f>INDEX(Tabulka1[],MATCH(Osvětlení!E548,Tabulka1[Skupina],0),2)</f>
        <v>3200</v>
      </c>
      <c r="M548" s="11">
        <f t="shared" si="23"/>
        <v>3.6000000000000004E-2</v>
      </c>
    </row>
    <row r="549" spans="1:13" x14ac:dyDescent="0.35">
      <c r="A549" t="s">
        <v>265</v>
      </c>
      <c r="B549" t="s">
        <v>225</v>
      </c>
      <c r="C549" t="s">
        <v>23</v>
      </c>
      <c r="E549" t="s">
        <v>278</v>
      </c>
      <c r="F549" t="s">
        <v>24</v>
      </c>
      <c r="G549">
        <v>22</v>
      </c>
      <c r="H549">
        <v>2</v>
      </c>
      <c r="I549">
        <v>36</v>
      </c>
      <c r="J549">
        <f>I549*$J$1</f>
        <v>5.3999999999999995</v>
      </c>
      <c r="K549">
        <f>INDEX(Tabulka1[],MATCH(Osvětlení!E549,Tabulka1[Skupina],0),2)</f>
        <v>3200</v>
      </c>
      <c r="M549" s="11">
        <f t="shared" si="23"/>
        <v>1.8215999999999999</v>
      </c>
    </row>
    <row r="550" spans="1:13" x14ac:dyDescent="0.35">
      <c r="A550" t="s">
        <v>265</v>
      </c>
      <c r="B550" t="s">
        <v>225</v>
      </c>
      <c r="C550" t="s">
        <v>23</v>
      </c>
      <c r="E550" t="s">
        <v>36</v>
      </c>
      <c r="F550" t="s">
        <v>24</v>
      </c>
      <c r="G550">
        <v>6</v>
      </c>
      <c r="H550">
        <v>1</v>
      </c>
      <c r="I550">
        <v>36</v>
      </c>
      <c r="J550">
        <f>I550*$J$1</f>
        <v>5.3999999999999995</v>
      </c>
      <c r="K550">
        <f>INDEX(Tabulka1[],MATCH(Osvětlení!E550,Tabulka1[Skupina],0),2)</f>
        <v>2000</v>
      </c>
      <c r="M550" s="11">
        <f t="shared" si="23"/>
        <v>0.24839999999999998</v>
      </c>
    </row>
    <row r="551" spans="1:13" x14ac:dyDescent="0.35">
      <c r="A551" t="s">
        <v>265</v>
      </c>
      <c r="B551" t="s">
        <v>225</v>
      </c>
      <c r="C551" t="s">
        <v>23</v>
      </c>
      <c r="E551" t="s">
        <v>36</v>
      </c>
      <c r="F551" t="s">
        <v>38</v>
      </c>
      <c r="G551">
        <v>10</v>
      </c>
      <c r="H551">
        <v>1</v>
      </c>
      <c r="I551">
        <v>60</v>
      </c>
      <c r="K551">
        <f>INDEX(Tabulka1[],MATCH(Osvětlení!E551,Tabulka1[Skupina],0),2)</f>
        <v>2000</v>
      </c>
      <c r="M551" s="11">
        <f t="shared" si="23"/>
        <v>0.6</v>
      </c>
    </row>
    <row r="552" spans="1:13" x14ac:dyDescent="0.35">
      <c r="A552" t="s">
        <v>265</v>
      </c>
      <c r="B552" t="s">
        <v>225</v>
      </c>
      <c r="C552" t="s">
        <v>23</v>
      </c>
      <c r="E552" t="s">
        <v>36</v>
      </c>
      <c r="F552" t="s">
        <v>266</v>
      </c>
      <c r="G552">
        <v>4</v>
      </c>
      <c r="H552">
        <v>2</v>
      </c>
      <c r="I552">
        <v>20</v>
      </c>
      <c r="K552">
        <f>INDEX(Tabulka1[],MATCH(Osvětlení!E552,Tabulka1[Skupina],0),2)</f>
        <v>2000</v>
      </c>
      <c r="M552" s="11">
        <f t="shared" si="23"/>
        <v>0.16</v>
      </c>
    </row>
    <row r="553" spans="1:13" x14ac:dyDescent="0.35">
      <c r="A553" t="s">
        <v>265</v>
      </c>
      <c r="B553" t="s">
        <v>37</v>
      </c>
      <c r="C553" t="s">
        <v>27</v>
      </c>
      <c r="D553" t="s">
        <v>7</v>
      </c>
      <c r="E553" t="s">
        <v>278</v>
      </c>
      <c r="F553" t="s">
        <v>24</v>
      </c>
      <c r="G553">
        <v>13</v>
      </c>
      <c r="H553">
        <v>2</v>
      </c>
      <c r="I553">
        <v>36</v>
      </c>
      <c r="J553">
        <f>I553*$J$1</f>
        <v>5.3999999999999995</v>
      </c>
      <c r="K553">
        <f>INDEX(Tabulka1[],MATCH(Osvětlení!E553,Tabulka1[Skupina],0),2)</f>
        <v>3200</v>
      </c>
      <c r="M553" s="11">
        <f t="shared" si="23"/>
        <v>1.0763999999999998</v>
      </c>
    </row>
    <row r="554" spans="1:13" x14ac:dyDescent="0.35">
      <c r="A554" t="s">
        <v>265</v>
      </c>
      <c r="B554" t="s">
        <v>37</v>
      </c>
      <c r="C554" t="s">
        <v>27</v>
      </c>
      <c r="D554" t="s">
        <v>7</v>
      </c>
      <c r="E554" t="s">
        <v>278</v>
      </c>
      <c r="F554" t="s">
        <v>38</v>
      </c>
      <c r="G554">
        <v>4</v>
      </c>
      <c r="H554">
        <v>1</v>
      </c>
      <c r="I554">
        <v>60</v>
      </c>
      <c r="K554">
        <f>INDEX(Tabulka1[],MATCH(Osvětlení!E554,Tabulka1[Skupina],0),2)</f>
        <v>3200</v>
      </c>
      <c r="M554" s="11">
        <f t="shared" si="23"/>
        <v>0.24</v>
      </c>
    </row>
    <row r="555" spans="1:13" x14ac:dyDescent="0.35">
      <c r="A555" t="s">
        <v>265</v>
      </c>
      <c r="B555" t="s">
        <v>37</v>
      </c>
      <c r="C555" t="s">
        <v>27</v>
      </c>
      <c r="D555" t="s">
        <v>40</v>
      </c>
      <c r="E555" t="s">
        <v>15</v>
      </c>
      <c r="F555" t="s">
        <v>24</v>
      </c>
      <c r="G555">
        <v>64</v>
      </c>
      <c r="H555">
        <v>1</v>
      </c>
      <c r="I555">
        <v>36</v>
      </c>
      <c r="J555">
        <f>I555*$J$1</f>
        <v>5.3999999999999995</v>
      </c>
      <c r="K555">
        <f>INDEX(Tabulka1[],MATCH(Osvětlení!E555,Tabulka1[Skupina],0),2)</f>
        <v>1800</v>
      </c>
      <c r="M555" s="11">
        <f t="shared" si="23"/>
        <v>2.6496</v>
      </c>
    </row>
    <row r="556" spans="1:13" x14ac:dyDescent="0.35">
      <c r="A556" t="s">
        <v>265</v>
      </c>
      <c r="B556" t="s">
        <v>37</v>
      </c>
      <c r="C556" t="s">
        <v>27</v>
      </c>
      <c r="D556" t="s">
        <v>41</v>
      </c>
      <c r="E556" t="s">
        <v>284</v>
      </c>
      <c r="F556" t="s">
        <v>24</v>
      </c>
      <c r="G556">
        <v>2</v>
      </c>
      <c r="H556">
        <v>2</v>
      </c>
      <c r="I556">
        <v>36</v>
      </c>
      <c r="J556">
        <f>I556*$J$1</f>
        <v>5.3999999999999995</v>
      </c>
      <c r="K556">
        <f>INDEX(Tabulka1[],MATCH(Osvětlení!E556,Tabulka1[Skupina],0),2)</f>
        <v>1100</v>
      </c>
      <c r="M556" s="11">
        <f t="shared" si="23"/>
        <v>0.1656</v>
      </c>
    </row>
    <row r="557" spans="1:13" x14ac:dyDescent="0.35">
      <c r="A557" t="s">
        <v>265</v>
      </c>
      <c r="B557" t="s">
        <v>37</v>
      </c>
      <c r="C557" t="s">
        <v>27</v>
      </c>
      <c r="D557" t="s">
        <v>39</v>
      </c>
      <c r="E557" t="s">
        <v>282</v>
      </c>
      <c r="F557" t="s">
        <v>38</v>
      </c>
      <c r="G557">
        <v>3</v>
      </c>
      <c r="H557">
        <v>1</v>
      </c>
      <c r="I557">
        <v>60</v>
      </c>
      <c r="K557">
        <f>INDEX(Tabulka1[],MATCH(Osvětlení!E557,Tabulka1[Skupina],0),2)</f>
        <v>730</v>
      </c>
      <c r="M557" s="11">
        <f t="shared" si="23"/>
        <v>0.18</v>
      </c>
    </row>
    <row r="558" spans="1:13" x14ac:dyDescent="0.35">
      <c r="A558" t="s">
        <v>265</v>
      </c>
      <c r="B558" t="s">
        <v>37</v>
      </c>
      <c r="C558" t="s">
        <v>27</v>
      </c>
      <c r="D558" t="s">
        <v>13</v>
      </c>
      <c r="E558" t="s">
        <v>280</v>
      </c>
      <c r="F558" t="s">
        <v>45</v>
      </c>
      <c r="G558">
        <v>1</v>
      </c>
      <c r="H558">
        <v>1</v>
      </c>
      <c r="I558">
        <v>200</v>
      </c>
      <c r="K558">
        <f>INDEX(Tabulka1[],MATCH(Osvětlení!E558,Tabulka1[Skupina],0),2)</f>
        <v>360</v>
      </c>
      <c r="M558" s="11">
        <f t="shared" si="23"/>
        <v>0.2</v>
      </c>
    </row>
    <row r="559" spans="1:13" x14ac:dyDescent="0.35">
      <c r="A559" t="s">
        <v>265</v>
      </c>
      <c r="B559" t="s">
        <v>37</v>
      </c>
      <c r="C559" t="s">
        <v>27</v>
      </c>
      <c r="D559" t="s">
        <v>42</v>
      </c>
      <c r="E559" t="s">
        <v>171</v>
      </c>
      <c r="F559" t="s">
        <v>24</v>
      </c>
      <c r="G559">
        <v>1</v>
      </c>
      <c r="H559">
        <v>2</v>
      </c>
      <c r="I559">
        <v>36</v>
      </c>
      <c r="J559">
        <f>I559*$J$1</f>
        <v>5.3999999999999995</v>
      </c>
      <c r="K559">
        <f>INDEX(Tabulka1[],MATCH(Osvětlení!E559,Tabulka1[Skupina],0),2)</f>
        <v>2200</v>
      </c>
      <c r="M559" s="11">
        <f t="shared" si="23"/>
        <v>8.2799999999999999E-2</v>
      </c>
    </row>
    <row r="560" spans="1:13" x14ac:dyDescent="0.35">
      <c r="A560" t="s">
        <v>265</v>
      </c>
      <c r="B560" t="s">
        <v>37</v>
      </c>
      <c r="C560" t="s">
        <v>27</v>
      </c>
      <c r="D560" t="s">
        <v>10</v>
      </c>
      <c r="E560" t="s">
        <v>10</v>
      </c>
      <c r="F560" t="s">
        <v>24</v>
      </c>
      <c r="G560">
        <v>1</v>
      </c>
      <c r="H560">
        <v>2</v>
      </c>
      <c r="I560">
        <v>36</v>
      </c>
      <c r="J560">
        <f>I560*$J$1</f>
        <v>5.3999999999999995</v>
      </c>
      <c r="K560">
        <f>INDEX(Tabulka1[],MATCH(Osvětlení!E560,Tabulka1[Skupina],0),2)</f>
        <v>360</v>
      </c>
      <c r="M560" s="11">
        <f t="shared" si="23"/>
        <v>8.2799999999999999E-2</v>
      </c>
    </row>
    <row r="561" spans="1:13" x14ac:dyDescent="0.35">
      <c r="A561" t="s">
        <v>265</v>
      </c>
      <c r="B561" t="s">
        <v>37</v>
      </c>
      <c r="C561" t="s">
        <v>27</v>
      </c>
      <c r="D561" t="s">
        <v>43</v>
      </c>
      <c r="E561" t="s">
        <v>36</v>
      </c>
      <c r="F561" t="s">
        <v>24</v>
      </c>
      <c r="G561">
        <v>2</v>
      </c>
      <c r="H561">
        <v>2</v>
      </c>
      <c r="I561">
        <v>36</v>
      </c>
      <c r="J561">
        <f>I561*$J$1</f>
        <v>5.3999999999999995</v>
      </c>
      <c r="K561">
        <f>INDEX(Tabulka1[],MATCH(Osvětlení!E561,Tabulka1[Skupina],0),2)</f>
        <v>2000</v>
      </c>
      <c r="M561" s="11">
        <f t="shared" si="23"/>
        <v>0.1656</v>
      </c>
    </row>
    <row r="562" spans="1:13" x14ac:dyDescent="0.35">
      <c r="A562" t="s">
        <v>265</v>
      </c>
      <c r="B562" t="s">
        <v>37</v>
      </c>
      <c r="C562" t="s">
        <v>27</v>
      </c>
      <c r="D562" t="s">
        <v>44</v>
      </c>
      <c r="E562" t="s">
        <v>10</v>
      </c>
      <c r="F562" t="s">
        <v>24</v>
      </c>
      <c r="G562">
        <v>1</v>
      </c>
      <c r="H562">
        <v>2</v>
      </c>
      <c r="I562">
        <v>36</v>
      </c>
      <c r="J562">
        <f>I562*$J$1</f>
        <v>5.3999999999999995</v>
      </c>
      <c r="K562">
        <f>INDEX(Tabulka1[],MATCH(Osvětlení!E562,Tabulka1[Skupina],0),2)</f>
        <v>360</v>
      </c>
      <c r="M562" s="11">
        <f t="shared" si="23"/>
        <v>8.2799999999999999E-2</v>
      </c>
    </row>
    <row r="563" spans="1:13" x14ac:dyDescent="0.35">
      <c r="A563" t="s">
        <v>265</v>
      </c>
      <c r="B563" t="s">
        <v>37</v>
      </c>
      <c r="C563" t="s">
        <v>27</v>
      </c>
      <c r="D563" t="s">
        <v>44</v>
      </c>
      <c r="E563" t="s">
        <v>10</v>
      </c>
      <c r="F563" t="s">
        <v>38</v>
      </c>
      <c r="G563">
        <v>1</v>
      </c>
      <c r="H563">
        <v>1</v>
      </c>
      <c r="I563">
        <v>60</v>
      </c>
      <c r="K563">
        <f>INDEX(Tabulka1[],MATCH(Osvětlení!E563,Tabulka1[Skupina],0),2)</f>
        <v>360</v>
      </c>
      <c r="M563" s="11">
        <f t="shared" si="23"/>
        <v>0.06</v>
      </c>
    </row>
    <row r="564" spans="1:13" x14ac:dyDescent="0.35">
      <c r="A564" t="s">
        <v>265</v>
      </c>
      <c r="B564" t="s">
        <v>37</v>
      </c>
      <c r="C564" t="s">
        <v>27</v>
      </c>
      <c r="D564" t="s">
        <v>46</v>
      </c>
      <c r="E564" t="s">
        <v>36</v>
      </c>
      <c r="F564" t="s">
        <v>24</v>
      </c>
      <c r="G564">
        <v>2</v>
      </c>
      <c r="H564">
        <v>2</v>
      </c>
      <c r="I564">
        <v>36</v>
      </c>
      <c r="J564">
        <f>I564*$J$1</f>
        <v>5.3999999999999995</v>
      </c>
      <c r="K564">
        <f>INDEX(Tabulka1[],MATCH(Osvětlení!E564,Tabulka1[Skupina],0),2)</f>
        <v>2000</v>
      </c>
      <c r="M564" s="11">
        <f t="shared" si="23"/>
        <v>0.1656</v>
      </c>
    </row>
    <row r="565" spans="1:13" x14ac:dyDescent="0.35">
      <c r="A565" t="s">
        <v>265</v>
      </c>
      <c r="B565" t="s">
        <v>37</v>
      </c>
      <c r="C565" t="s">
        <v>27</v>
      </c>
      <c r="D565" t="s">
        <v>46</v>
      </c>
      <c r="E565" t="s">
        <v>36</v>
      </c>
      <c r="F565" t="s">
        <v>38</v>
      </c>
      <c r="G565">
        <v>1</v>
      </c>
      <c r="H565">
        <v>1</v>
      </c>
      <c r="I565">
        <v>60</v>
      </c>
      <c r="K565">
        <f>INDEX(Tabulka1[],MATCH(Osvětlení!E565,Tabulka1[Skupina],0),2)</f>
        <v>2000</v>
      </c>
      <c r="M565" s="11">
        <f t="shared" si="23"/>
        <v>0.06</v>
      </c>
    </row>
    <row r="566" spans="1:13" x14ac:dyDescent="0.35">
      <c r="A566" t="s">
        <v>265</v>
      </c>
      <c r="B566" t="s">
        <v>37</v>
      </c>
      <c r="C566" t="s">
        <v>27</v>
      </c>
      <c r="D566" t="s">
        <v>47</v>
      </c>
      <c r="E566" t="s">
        <v>282</v>
      </c>
      <c r="F566" t="s">
        <v>38</v>
      </c>
      <c r="G566">
        <v>2</v>
      </c>
      <c r="H566">
        <v>1</v>
      </c>
      <c r="I566">
        <v>60</v>
      </c>
      <c r="K566">
        <f>INDEX(Tabulka1[],MATCH(Osvětlení!E566,Tabulka1[Skupina],0),2)</f>
        <v>730</v>
      </c>
      <c r="M566" s="11">
        <f t="shared" si="23"/>
        <v>0.12</v>
      </c>
    </row>
    <row r="567" spans="1:13" x14ac:dyDescent="0.35">
      <c r="A567" t="s">
        <v>265</v>
      </c>
      <c r="B567" t="s">
        <v>37</v>
      </c>
      <c r="C567" t="s">
        <v>27</v>
      </c>
      <c r="D567" t="s">
        <v>48</v>
      </c>
      <c r="E567" t="s">
        <v>282</v>
      </c>
      <c r="F567" t="s">
        <v>45</v>
      </c>
      <c r="G567">
        <v>1</v>
      </c>
      <c r="H567">
        <v>1</v>
      </c>
      <c r="I567">
        <v>200</v>
      </c>
      <c r="K567">
        <f>INDEX(Tabulka1[],MATCH(Osvětlení!E567,Tabulka1[Skupina],0),2)</f>
        <v>730</v>
      </c>
      <c r="M567" s="11">
        <f t="shared" si="23"/>
        <v>0.2</v>
      </c>
    </row>
    <row r="568" spans="1:13" x14ac:dyDescent="0.35">
      <c r="A568" t="s">
        <v>265</v>
      </c>
      <c r="B568" t="s">
        <v>37</v>
      </c>
      <c r="C568" t="s">
        <v>27</v>
      </c>
      <c r="D568" t="s">
        <v>48</v>
      </c>
      <c r="E568" t="s">
        <v>282</v>
      </c>
      <c r="F568" t="s">
        <v>38</v>
      </c>
      <c r="G568">
        <v>1</v>
      </c>
      <c r="H568">
        <v>1</v>
      </c>
      <c r="I568">
        <v>60</v>
      </c>
      <c r="K568">
        <f>INDEX(Tabulka1[],MATCH(Osvětlení!E568,Tabulka1[Skupina],0),2)</f>
        <v>730</v>
      </c>
      <c r="M568" s="11">
        <f t="shared" si="23"/>
        <v>0.06</v>
      </c>
    </row>
    <row r="569" spans="1:13" x14ac:dyDescent="0.35">
      <c r="A569" t="s">
        <v>265</v>
      </c>
      <c r="B569" t="s">
        <v>37</v>
      </c>
      <c r="C569" t="s">
        <v>27</v>
      </c>
      <c r="D569" t="s">
        <v>49</v>
      </c>
      <c r="E569" t="s">
        <v>280</v>
      </c>
      <c r="F569" t="s">
        <v>45</v>
      </c>
      <c r="G569">
        <v>1</v>
      </c>
      <c r="H569">
        <v>1</v>
      </c>
      <c r="I569">
        <v>200</v>
      </c>
      <c r="K569">
        <f>INDEX(Tabulka1[],MATCH(Osvětlení!E569,Tabulka1[Skupina],0),2)</f>
        <v>360</v>
      </c>
      <c r="M569" s="11">
        <f t="shared" si="23"/>
        <v>0.2</v>
      </c>
    </row>
    <row r="570" spans="1:13" x14ac:dyDescent="0.35">
      <c r="A570" t="s">
        <v>265</v>
      </c>
      <c r="B570" t="s">
        <v>37</v>
      </c>
      <c r="C570" t="s">
        <v>27</v>
      </c>
      <c r="D570" t="s">
        <v>54</v>
      </c>
      <c r="E570" t="s">
        <v>15</v>
      </c>
      <c r="F570" t="s">
        <v>24</v>
      </c>
      <c r="G570">
        <v>9</v>
      </c>
      <c r="H570">
        <v>1</v>
      </c>
      <c r="I570">
        <v>36</v>
      </c>
      <c r="J570">
        <f>I570*$J$1</f>
        <v>5.3999999999999995</v>
      </c>
      <c r="K570">
        <f>INDEX(Tabulka1[],MATCH(Osvětlení!E570,Tabulka1[Skupina],0),2)</f>
        <v>1800</v>
      </c>
      <c r="M570" s="11">
        <f t="shared" si="23"/>
        <v>0.37259999999999999</v>
      </c>
    </row>
    <row r="571" spans="1:13" x14ac:dyDescent="0.35">
      <c r="A571" t="s">
        <v>265</v>
      </c>
      <c r="B571" t="s">
        <v>37</v>
      </c>
      <c r="C571" t="s">
        <v>27</v>
      </c>
      <c r="D571" t="s">
        <v>54</v>
      </c>
      <c r="E571" t="s">
        <v>15</v>
      </c>
      <c r="F571" t="s">
        <v>50</v>
      </c>
      <c r="G571">
        <v>1</v>
      </c>
      <c r="H571">
        <v>1</v>
      </c>
      <c r="I571">
        <v>40</v>
      </c>
      <c r="K571">
        <f>INDEX(Tabulka1[],MATCH(Osvětlení!E571,Tabulka1[Skupina],0),2)</f>
        <v>1800</v>
      </c>
      <c r="M571" s="11">
        <f t="shared" si="23"/>
        <v>0.04</v>
      </c>
    </row>
    <row r="572" spans="1:13" x14ac:dyDescent="0.35">
      <c r="A572" t="s">
        <v>265</v>
      </c>
      <c r="B572" t="s">
        <v>37</v>
      </c>
      <c r="C572" t="s">
        <v>27</v>
      </c>
      <c r="D572" t="s">
        <v>53</v>
      </c>
      <c r="E572" t="s">
        <v>15</v>
      </c>
      <c r="F572" t="s">
        <v>24</v>
      </c>
      <c r="G572">
        <v>8</v>
      </c>
      <c r="H572">
        <v>1</v>
      </c>
      <c r="I572">
        <v>36</v>
      </c>
      <c r="J572">
        <f>I572*$J$1</f>
        <v>5.3999999999999995</v>
      </c>
      <c r="K572">
        <f>INDEX(Tabulka1[],MATCH(Osvětlení!E572,Tabulka1[Skupina],0),2)</f>
        <v>1800</v>
      </c>
      <c r="M572" s="11">
        <f t="shared" si="23"/>
        <v>0.33119999999999999</v>
      </c>
    </row>
    <row r="573" spans="1:13" x14ac:dyDescent="0.35">
      <c r="A573" t="s">
        <v>265</v>
      </c>
      <c r="B573" t="s">
        <v>37</v>
      </c>
      <c r="C573" t="s">
        <v>27</v>
      </c>
      <c r="D573" t="s">
        <v>53</v>
      </c>
      <c r="E573" t="s">
        <v>15</v>
      </c>
      <c r="F573" t="s">
        <v>50</v>
      </c>
      <c r="G573">
        <v>1</v>
      </c>
      <c r="H573">
        <v>1</v>
      </c>
      <c r="I573">
        <v>40</v>
      </c>
      <c r="K573">
        <f>INDEX(Tabulka1[],MATCH(Osvětlení!E573,Tabulka1[Skupina],0),2)</f>
        <v>1800</v>
      </c>
      <c r="M573" s="11">
        <f t="shared" si="23"/>
        <v>0.04</v>
      </c>
    </row>
    <row r="574" spans="1:13" x14ac:dyDescent="0.35">
      <c r="A574" t="s">
        <v>265</v>
      </c>
      <c r="B574" t="s">
        <v>37</v>
      </c>
      <c r="C574" t="s">
        <v>27</v>
      </c>
      <c r="D574" t="s">
        <v>14</v>
      </c>
      <c r="E574" t="s">
        <v>10</v>
      </c>
      <c r="F574" t="s">
        <v>24</v>
      </c>
      <c r="G574">
        <v>4</v>
      </c>
      <c r="H574">
        <v>2</v>
      </c>
      <c r="I574">
        <v>36</v>
      </c>
      <c r="J574">
        <f>I574*$J$1</f>
        <v>5.3999999999999995</v>
      </c>
      <c r="K574">
        <f>INDEX(Tabulka1[],MATCH(Osvětlení!E574,Tabulka1[Skupina],0),2)</f>
        <v>360</v>
      </c>
      <c r="M574" s="11">
        <f t="shared" si="23"/>
        <v>0.33119999999999999</v>
      </c>
    </row>
    <row r="575" spans="1:13" x14ac:dyDescent="0.35">
      <c r="A575" t="s">
        <v>265</v>
      </c>
      <c r="B575" t="s">
        <v>489</v>
      </c>
      <c r="C575" t="s">
        <v>68</v>
      </c>
      <c r="D575" s="8" t="s">
        <v>517</v>
      </c>
      <c r="E575" t="s">
        <v>278</v>
      </c>
      <c r="F575" t="s">
        <v>490</v>
      </c>
      <c r="G575">
        <v>12</v>
      </c>
      <c r="H575">
        <v>4</v>
      </c>
      <c r="I575">
        <v>18</v>
      </c>
      <c r="K575">
        <f>INDEX(Tabulka1[],MATCH(Osvětlení!E575,Tabulka1[Skupina],0),2)</f>
        <v>3200</v>
      </c>
      <c r="M575" s="11">
        <f t="shared" si="23"/>
        <v>0.86399999999999999</v>
      </c>
    </row>
    <row r="576" spans="1:13" x14ac:dyDescent="0.35">
      <c r="A576" t="s">
        <v>265</v>
      </c>
      <c r="B576" t="s">
        <v>489</v>
      </c>
      <c r="C576" t="s">
        <v>68</v>
      </c>
      <c r="D576" t="s">
        <v>518</v>
      </c>
      <c r="E576" t="s">
        <v>33</v>
      </c>
      <c r="F576" t="s">
        <v>490</v>
      </c>
      <c r="G576">
        <v>2</v>
      </c>
      <c r="H576">
        <v>4</v>
      </c>
      <c r="I576">
        <v>18</v>
      </c>
      <c r="K576">
        <f>INDEX(Tabulka1[],MATCH(Osvětlení!E576,Tabulka1[Skupina],0),2)</f>
        <v>4400</v>
      </c>
      <c r="M576" s="11">
        <f t="shared" si="23"/>
        <v>0.14400000000000002</v>
      </c>
    </row>
    <row r="577" spans="1:13" x14ac:dyDescent="0.35">
      <c r="A577" t="s">
        <v>265</v>
      </c>
      <c r="B577" t="s">
        <v>489</v>
      </c>
      <c r="C577" t="s">
        <v>68</v>
      </c>
      <c r="D577" t="s">
        <v>491</v>
      </c>
      <c r="E577" t="s">
        <v>15</v>
      </c>
      <c r="F577" t="s">
        <v>490</v>
      </c>
      <c r="G577">
        <v>2</v>
      </c>
      <c r="H577">
        <v>4</v>
      </c>
      <c r="I577">
        <v>18</v>
      </c>
      <c r="K577">
        <f>INDEX(Tabulka1[],MATCH(Osvětlení!E577,Tabulka1[Skupina],0),2)</f>
        <v>1800</v>
      </c>
      <c r="M577" s="11">
        <f t="shared" si="23"/>
        <v>0.14400000000000002</v>
      </c>
    </row>
    <row r="578" spans="1:13" x14ac:dyDescent="0.35">
      <c r="A578" t="s">
        <v>265</v>
      </c>
      <c r="B578" t="s">
        <v>489</v>
      </c>
      <c r="C578" t="s">
        <v>68</v>
      </c>
      <c r="D578" t="s">
        <v>492</v>
      </c>
      <c r="E578" t="s">
        <v>282</v>
      </c>
      <c r="F578" t="s">
        <v>490</v>
      </c>
      <c r="G578">
        <v>1</v>
      </c>
      <c r="H578">
        <v>2</v>
      </c>
      <c r="I578">
        <v>18</v>
      </c>
      <c r="K578">
        <f>INDEX(Tabulka1[],MATCH(Osvětlení!E578,Tabulka1[Skupina],0),2)</f>
        <v>730</v>
      </c>
      <c r="M578" s="11">
        <f t="shared" si="23"/>
        <v>3.6000000000000004E-2</v>
      </c>
    </row>
    <row r="579" spans="1:13" x14ac:dyDescent="0.35">
      <c r="A579" t="s">
        <v>265</v>
      </c>
      <c r="B579" t="s">
        <v>489</v>
      </c>
      <c r="C579" t="s">
        <v>68</v>
      </c>
      <c r="D579" t="s">
        <v>493</v>
      </c>
      <c r="E579" t="s">
        <v>15</v>
      </c>
      <c r="F579" t="s">
        <v>490</v>
      </c>
      <c r="G579">
        <v>2</v>
      </c>
      <c r="H579">
        <v>4</v>
      </c>
      <c r="I579">
        <v>18</v>
      </c>
      <c r="K579">
        <f>INDEX(Tabulka1[],MATCH(Osvětlení!E579,Tabulka1[Skupina],0),2)</f>
        <v>1800</v>
      </c>
      <c r="M579" s="11">
        <f t="shared" si="23"/>
        <v>0.14400000000000002</v>
      </c>
    </row>
    <row r="580" spans="1:13" x14ac:dyDescent="0.35">
      <c r="A580" t="s">
        <v>265</v>
      </c>
      <c r="B580" t="s">
        <v>489</v>
      </c>
      <c r="C580" t="s">
        <v>68</v>
      </c>
      <c r="D580" t="s">
        <v>494</v>
      </c>
      <c r="E580" t="s">
        <v>282</v>
      </c>
      <c r="F580" t="s">
        <v>490</v>
      </c>
      <c r="G580">
        <v>1</v>
      </c>
      <c r="H580">
        <v>2</v>
      </c>
      <c r="I580">
        <v>18</v>
      </c>
      <c r="K580">
        <f>INDEX(Tabulka1[],MATCH(Osvětlení!E580,Tabulka1[Skupina],0),2)</f>
        <v>730</v>
      </c>
      <c r="M580" s="11">
        <f t="shared" ref="M580:M643" si="24">G580*H580*(I580+J580)*0.001</f>
        <v>3.6000000000000004E-2</v>
      </c>
    </row>
    <row r="581" spans="1:13" x14ac:dyDescent="0.35">
      <c r="A581" t="s">
        <v>265</v>
      </c>
      <c r="B581" t="s">
        <v>489</v>
      </c>
      <c r="C581" t="s">
        <v>68</v>
      </c>
      <c r="D581" s="8" t="s">
        <v>500</v>
      </c>
      <c r="E581" t="s">
        <v>15</v>
      </c>
      <c r="F581" t="s">
        <v>490</v>
      </c>
      <c r="G581">
        <v>2</v>
      </c>
      <c r="H581">
        <v>4</v>
      </c>
      <c r="I581">
        <v>18</v>
      </c>
      <c r="K581">
        <f>INDEX(Tabulka1[],MATCH(Osvětlení!E581,Tabulka1[Skupina],0),2)</f>
        <v>1800</v>
      </c>
      <c r="M581" s="11">
        <f t="shared" si="24"/>
        <v>0.14400000000000002</v>
      </c>
    </row>
    <row r="582" spans="1:13" x14ac:dyDescent="0.35">
      <c r="A582" t="s">
        <v>265</v>
      </c>
      <c r="B582" t="s">
        <v>489</v>
      </c>
      <c r="C582" t="s">
        <v>68</v>
      </c>
      <c r="D582" s="8" t="s">
        <v>501</v>
      </c>
      <c r="E582" t="s">
        <v>15</v>
      </c>
      <c r="F582" t="s">
        <v>490</v>
      </c>
      <c r="G582">
        <v>2</v>
      </c>
      <c r="H582">
        <v>4</v>
      </c>
      <c r="I582">
        <v>18</v>
      </c>
      <c r="K582">
        <f>INDEX(Tabulka1[],MATCH(Osvětlení!E582,Tabulka1[Skupina],0),2)</f>
        <v>1800</v>
      </c>
      <c r="M582" s="11">
        <f t="shared" si="24"/>
        <v>0.14400000000000002</v>
      </c>
    </row>
    <row r="583" spans="1:13" x14ac:dyDescent="0.35">
      <c r="A583" t="s">
        <v>265</v>
      </c>
      <c r="B583" t="s">
        <v>489</v>
      </c>
      <c r="C583" t="s">
        <v>68</v>
      </c>
      <c r="D583" t="s">
        <v>502</v>
      </c>
      <c r="E583" t="s">
        <v>15</v>
      </c>
      <c r="F583" t="s">
        <v>490</v>
      </c>
      <c r="G583">
        <v>2</v>
      </c>
      <c r="H583">
        <v>4</v>
      </c>
      <c r="I583">
        <v>18</v>
      </c>
      <c r="K583">
        <f>INDEX(Tabulka1[],MATCH(Osvětlení!E583,Tabulka1[Skupina],0),2)</f>
        <v>1800</v>
      </c>
      <c r="M583" s="11">
        <f t="shared" si="24"/>
        <v>0.14400000000000002</v>
      </c>
    </row>
    <row r="584" spans="1:13" x14ac:dyDescent="0.35">
      <c r="A584" t="s">
        <v>265</v>
      </c>
      <c r="B584" t="s">
        <v>489</v>
      </c>
      <c r="C584" t="s">
        <v>68</v>
      </c>
      <c r="D584" t="s">
        <v>503</v>
      </c>
      <c r="E584" t="s">
        <v>15</v>
      </c>
      <c r="F584" t="s">
        <v>490</v>
      </c>
      <c r="G584">
        <v>2</v>
      </c>
      <c r="H584">
        <v>4</v>
      </c>
      <c r="I584">
        <v>18</v>
      </c>
      <c r="K584">
        <f>INDEX(Tabulka1[],MATCH(Osvětlení!E584,Tabulka1[Skupina],0),2)</f>
        <v>1800</v>
      </c>
      <c r="M584" s="11">
        <f t="shared" si="24"/>
        <v>0.14400000000000002</v>
      </c>
    </row>
    <row r="585" spans="1:13" x14ac:dyDescent="0.35">
      <c r="A585" t="s">
        <v>265</v>
      </c>
      <c r="B585" t="s">
        <v>489</v>
      </c>
      <c r="C585" t="s">
        <v>68</v>
      </c>
      <c r="D585" t="s">
        <v>495</v>
      </c>
      <c r="E585" t="s">
        <v>33</v>
      </c>
      <c r="F585" t="s">
        <v>490</v>
      </c>
      <c r="G585">
        <v>2</v>
      </c>
      <c r="H585">
        <v>4</v>
      </c>
      <c r="I585">
        <v>18</v>
      </c>
      <c r="K585">
        <f>INDEX(Tabulka1[],MATCH(Osvětlení!E585,Tabulka1[Skupina],0),2)</f>
        <v>4400</v>
      </c>
      <c r="M585" s="11">
        <f t="shared" si="24"/>
        <v>0.14400000000000002</v>
      </c>
    </row>
    <row r="586" spans="1:13" x14ac:dyDescent="0.35">
      <c r="A586" t="s">
        <v>265</v>
      </c>
      <c r="B586" t="s">
        <v>489</v>
      </c>
      <c r="C586" t="s">
        <v>68</v>
      </c>
      <c r="D586" t="s">
        <v>496</v>
      </c>
      <c r="E586" t="s">
        <v>284</v>
      </c>
      <c r="F586" t="s">
        <v>490</v>
      </c>
      <c r="G586">
        <v>2</v>
      </c>
      <c r="H586">
        <v>4</v>
      </c>
      <c r="I586">
        <v>18</v>
      </c>
      <c r="K586">
        <f>INDEX(Tabulka1[],MATCH(Osvětlení!E586,Tabulka1[Skupina],0),2)</f>
        <v>1100</v>
      </c>
      <c r="M586" s="11">
        <f t="shared" si="24"/>
        <v>0.14400000000000002</v>
      </c>
    </row>
    <row r="587" spans="1:13" x14ac:dyDescent="0.35">
      <c r="A587" t="s">
        <v>265</v>
      </c>
      <c r="B587" t="s">
        <v>489</v>
      </c>
      <c r="C587" t="s">
        <v>68</v>
      </c>
      <c r="D587" t="s">
        <v>497</v>
      </c>
      <c r="E587" t="s">
        <v>36</v>
      </c>
      <c r="F587" t="s">
        <v>490</v>
      </c>
      <c r="G587">
        <v>9</v>
      </c>
      <c r="H587">
        <v>4</v>
      </c>
      <c r="I587">
        <v>18</v>
      </c>
      <c r="K587">
        <f>INDEX(Tabulka1[],MATCH(Osvětlení!E587,Tabulka1[Skupina],0),2)</f>
        <v>2000</v>
      </c>
      <c r="M587" s="11">
        <f t="shared" si="24"/>
        <v>0.64800000000000002</v>
      </c>
    </row>
    <row r="588" spans="1:13" x14ac:dyDescent="0.35">
      <c r="A588" t="s">
        <v>265</v>
      </c>
      <c r="B588" t="s">
        <v>489</v>
      </c>
      <c r="C588" t="s">
        <v>68</v>
      </c>
      <c r="D588" t="s">
        <v>498</v>
      </c>
      <c r="E588" t="s">
        <v>36</v>
      </c>
      <c r="F588" t="s">
        <v>490</v>
      </c>
      <c r="G588">
        <v>3</v>
      </c>
      <c r="H588">
        <v>4</v>
      </c>
      <c r="I588">
        <v>18</v>
      </c>
      <c r="K588">
        <f>INDEX(Tabulka1[],MATCH(Osvětlení!E588,Tabulka1[Skupina],0),2)</f>
        <v>2000</v>
      </c>
      <c r="M588" s="11">
        <f t="shared" si="24"/>
        <v>0.216</v>
      </c>
    </row>
    <row r="589" spans="1:13" x14ac:dyDescent="0.35">
      <c r="A589" t="s">
        <v>265</v>
      </c>
      <c r="B589" t="s">
        <v>489</v>
      </c>
      <c r="C589" t="s">
        <v>68</v>
      </c>
      <c r="D589" t="s">
        <v>499</v>
      </c>
      <c r="E589" t="s">
        <v>282</v>
      </c>
      <c r="F589" t="s">
        <v>490</v>
      </c>
      <c r="G589">
        <v>1</v>
      </c>
      <c r="H589">
        <v>2</v>
      </c>
      <c r="I589">
        <v>18</v>
      </c>
      <c r="K589">
        <f>INDEX(Tabulka1[],MATCH(Osvětlení!E589,Tabulka1[Skupina],0),2)</f>
        <v>730</v>
      </c>
      <c r="M589" s="11">
        <f t="shared" si="24"/>
        <v>3.6000000000000004E-2</v>
      </c>
    </row>
    <row r="590" spans="1:13" x14ac:dyDescent="0.35">
      <c r="A590" t="s">
        <v>265</v>
      </c>
      <c r="B590" t="s">
        <v>489</v>
      </c>
      <c r="C590" t="s">
        <v>68</v>
      </c>
      <c r="D590" t="s">
        <v>504</v>
      </c>
      <c r="E590" t="s">
        <v>280</v>
      </c>
      <c r="F590" t="s">
        <v>490</v>
      </c>
      <c r="G590">
        <v>2</v>
      </c>
      <c r="H590">
        <v>4</v>
      </c>
      <c r="I590">
        <v>18</v>
      </c>
      <c r="K590">
        <f>INDEX(Tabulka1[],MATCH(Osvětlení!E590,Tabulka1[Skupina],0),2)</f>
        <v>360</v>
      </c>
      <c r="M590" s="11">
        <f t="shared" si="24"/>
        <v>0.14400000000000002</v>
      </c>
    </row>
    <row r="591" spans="1:13" x14ac:dyDescent="0.35">
      <c r="A591" t="s">
        <v>265</v>
      </c>
      <c r="B591" t="s">
        <v>489</v>
      </c>
      <c r="C591" t="s">
        <v>68</v>
      </c>
      <c r="D591" t="s">
        <v>505</v>
      </c>
      <c r="E591" t="s">
        <v>280</v>
      </c>
      <c r="F591" t="s">
        <v>490</v>
      </c>
      <c r="G591">
        <v>2</v>
      </c>
      <c r="H591">
        <v>2</v>
      </c>
      <c r="I591">
        <v>18</v>
      </c>
      <c r="K591">
        <f>INDEX(Tabulka1[],MATCH(Osvětlení!E591,Tabulka1[Skupina],0),2)</f>
        <v>360</v>
      </c>
      <c r="M591" s="11">
        <f t="shared" si="24"/>
        <v>7.2000000000000008E-2</v>
      </c>
    </row>
    <row r="592" spans="1:13" x14ac:dyDescent="0.35">
      <c r="A592" t="s">
        <v>265</v>
      </c>
      <c r="B592" t="s">
        <v>489</v>
      </c>
      <c r="C592" t="s">
        <v>68</v>
      </c>
      <c r="D592" t="s">
        <v>506</v>
      </c>
      <c r="E592" t="s">
        <v>282</v>
      </c>
      <c r="F592" t="s">
        <v>490</v>
      </c>
      <c r="G592">
        <v>1</v>
      </c>
      <c r="H592">
        <v>2</v>
      </c>
      <c r="I592">
        <v>18</v>
      </c>
      <c r="K592">
        <f>INDEX(Tabulka1[],MATCH(Osvětlení!E592,Tabulka1[Skupina],0),2)</f>
        <v>730</v>
      </c>
      <c r="M592" s="11">
        <f t="shared" si="24"/>
        <v>3.6000000000000004E-2</v>
      </c>
    </row>
    <row r="593" spans="1:13" x14ac:dyDescent="0.35">
      <c r="A593" t="s">
        <v>265</v>
      </c>
      <c r="B593" t="s">
        <v>489</v>
      </c>
      <c r="C593" t="s">
        <v>68</v>
      </c>
      <c r="D593" t="s">
        <v>507</v>
      </c>
      <c r="E593" t="s">
        <v>282</v>
      </c>
      <c r="F593" t="s">
        <v>490</v>
      </c>
      <c r="G593">
        <v>1</v>
      </c>
      <c r="H593">
        <v>2</v>
      </c>
      <c r="I593">
        <v>18</v>
      </c>
      <c r="K593">
        <f>INDEX(Tabulka1[],MATCH(Osvětlení!E593,Tabulka1[Skupina],0),2)</f>
        <v>730</v>
      </c>
      <c r="M593" s="11">
        <f t="shared" si="24"/>
        <v>3.6000000000000004E-2</v>
      </c>
    </row>
    <row r="594" spans="1:13" x14ac:dyDescent="0.35">
      <c r="A594" t="s">
        <v>265</v>
      </c>
      <c r="B594" t="s">
        <v>489</v>
      </c>
      <c r="C594" t="s">
        <v>68</v>
      </c>
      <c r="D594" t="s">
        <v>508</v>
      </c>
      <c r="E594" t="s">
        <v>282</v>
      </c>
      <c r="F594" t="s">
        <v>490</v>
      </c>
      <c r="G594">
        <v>4</v>
      </c>
      <c r="H594">
        <v>4</v>
      </c>
      <c r="I594">
        <v>18</v>
      </c>
      <c r="K594">
        <f>INDEX(Tabulka1[],MATCH(Osvětlení!E594,Tabulka1[Skupina],0),2)</f>
        <v>730</v>
      </c>
      <c r="M594" s="11">
        <f t="shared" si="24"/>
        <v>0.28800000000000003</v>
      </c>
    </row>
    <row r="595" spans="1:13" x14ac:dyDescent="0.35">
      <c r="A595" t="s">
        <v>265</v>
      </c>
      <c r="B595" t="s">
        <v>489</v>
      </c>
      <c r="C595" t="s">
        <v>68</v>
      </c>
      <c r="D595" t="s">
        <v>509</v>
      </c>
      <c r="E595" t="s">
        <v>282</v>
      </c>
      <c r="F595" t="s">
        <v>490</v>
      </c>
      <c r="G595">
        <v>1</v>
      </c>
      <c r="H595">
        <v>2</v>
      </c>
      <c r="I595">
        <v>18</v>
      </c>
      <c r="K595">
        <f>INDEX(Tabulka1[],MATCH(Osvětlení!E595,Tabulka1[Skupina],0),2)</f>
        <v>730</v>
      </c>
      <c r="M595" s="11">
        <f t="shared" si="24"/>
        <v>3.6000000000000004E-2</v>
      </c>
    </row>
    <row r="596" spans="1:13" x14ac:dyDescent="0.35">
      <c r="A596" t="s">
        <v>265</v>
      </c>
      <c r="B596" t="s">
        <v>489</v>
      </c>
      <c r="C596" t="s">
        <v>68</v>
      </c>
      <c r="D596" t="s">
        <v>510</v>
      </c>
      <c r="E596" t="s">
        <v>282</v>
      </c>
      <c r="F596" t="s">
        <v>490</v>
      </c>
      <c r="G596">
        <v>1</v>
      </c>
      <c r="H596">
        <v>2</v>
      </c>
      <c r="I596">
        <v>18</v>
      </c>
      <c r="K596">
        <f>INDEX(Tabulka1[],MATCH(Osvětlení!E596,Tabulka1[Skupina],0),2)</f>
        <v>730</v>
      </c>
      <c r="M596" s="11">
        <f t="shared" si="24"/>
        <v>3.6000000000000004E-2</v>
      </c>
    </row>
    <row r="597" spans="1:13" x14ac:dyDescent="0.35">
      <c r="A597" t="s">
        <v>265</v>
      </c>
      <c r="B597" t="s">
        <v>489</v>
      </c>
      <c r="C597" t="s">
        <v>68</v>
      </c>
      <c r="D597" t="s">
        <v>511</v>
      </c>
      <c r="E597" t="s">
        <v>282</v>
      </c>
      <c r="F597" t="s">
        <v>490</v>
      </c>
      <c r="G597">
        <v>12</v>
      </c>
      <c r="H597">
        <v>2</v>
      </c>
      <c r="I597">
        <v>18</v>
      </c>
      <c r="K597">
        <f>INDEX(Tabulka1[],MATCH(Osvětlení!E597,Tabulka1[Skupina],0),2)</f>
        <v>730</v>
      </c>
      <c r="M597" s="11">
        <f t="shared" si="24"/>
        <v>0.432</v>
      </c>
    </row>
    <row r="598" spans="1:13" x14ac:dyDescent="0.35">
      <c r="A598" t="s">
        <v>265</v>
      </c>
      <c r="B598" t="s">
        <v>489</v>
      </c>
      <c r="C598" t="s">
        <v>68</v>
      </c>
      <c r="D598" t="s">
        <v>512</v>
      </c>
      <c r="E598" t="s">
        <v>15</v>
      </c>
      <c r="F598" t="s">
        <v>490</v>
      </c>
      <c r="G598">
        <v>2</v>
      </c>
      <c r="H598">
        <v>4</v>
      </c>
      <c r="I598">
        <v>18</v>
      </c>
      <c r="K598">
        <f>INDEX(Tabulka1[],MATCH(Osvětlení!E598,Tabulka1[Skupina],0),2)</f>
        <v>1800</v>
      </c>
      <c r="M598" s="11">
        <f t="shared" si="24"/>
        <v>0.14400000000000002</v>
      </c>
    </row>
    <row r="599" spans="1:13" x14ac:dyDescent="0.35">
      <c r="A599" t="s">
        <v>265</v>
      </c>
      <c r="B599" t="s">
        <v>489</v>
      </c>
      <c r="C599" t="s">
        <v>68</v>
      </c>
      <c r="D599" t="s">
        <v>513</v>
      </c>
      <c r="E599" t="s">
        <v>284</v>
      </c>
      <c r="F599" t="s">
        <v>490</v>
      </c>
      <c r="G599">
        <v>4</v>
      </c>
      <c r="H599">
        <v>4</v>
      </c>
      <c r="I599">
        <v>18</v>
      </c>
      <c r="K599">
        <f>INDEX(Tabulka1[],MATCH(Osvětlení!E599,Tabulka1[Skupina],0),2)</f>
        <v>1100</v>
      </c>
      <c r="M599" s="11">
        <f t="shared" si="24"/>
        <v>0.28800000000000003</v>
      </c>
    </row>
    <row r="600" spans="1:13" x14ac:dyDescent="0.35">
      <c r="A600" t="s">
        <v>265</v>
      </c>
      <c r="B600" t="s">
        <v>489</v>
      </c>
      <c r="C600" t="s">
        <v>68</v>
      </c>
      <c r="D600" t="s">
        <v>514</v>
      </c>
      <c r="E600" t="s">
        <v>10</v>
      </c>
      <c r="F600" t="s">
        <v>490</v>
      </c>
      <c r="G600">
        <v>2</v>
      </c>
      <c r="H600">
        <v>2</v>
      </c>
      <c r="I600">
        <v>18</v>
      </c>
      <c r="K600">
        <f>INDEX(Tabulka1[],MATCH(Osvětlení!E600,Tabulka1[Skupina],0),2)</f>
        <v>360</v>
      </c>
      <c r="M600" s="11">
        <f t="shared" si="24"/>
        <v>7.2000000000000008E-2</v>
      </c>
    </row>
    <row r="601" spans="1:13" x14ac:dyDescent="0.35">
      <c r="A601" t="s">
        <v>265</v>
      </c>
      <c r="B601" t="s">
        <v>489</v>
      </c>
      <c r="C601" t="s">
        <v>68</v>
      </c>
      <c r="D601" t="s">
        <v>515</v>
      </c>
      <c r="E601" t="s">
        <v>284</v>
      </c>
      <c r="F601" t="s">
        <v>490</v>
      </c>
      <c r="G601">
        <v>2</v>
      </c>
      <c r="H601">
        <v>4</v>
      </c>
      <c r="I601">
        <v>18</v>
      </c>
      <c r="K601">
        <f>INDEX(Tabulka1[],MATCH(Osvětlení!E601,Tabulka1[Skupina],0),2)</f>
        <v>1100</v>
      </c>
      <c r="M601" s="11">
        <f t="shared" si="24"/>
        <v>0.14400000000000002</v>
      </c>
    </row>
    <row r="602" spans="1:13" x14ac:dyDescent="0.35">
      <c r="A602" t="s">
        <v>265</v>
      </c>
      <c r="B602" t="s">
        <v>489</v>
      </c>
      <c r="C602" t="s">
        <v>68</v>
      </c>
      <c r="D602" t="s">
        <v>516</v>
      </c>
      <c r="E602" t="s">
        <v>280</v>
      </c>
      <c r="F602" t="s">
        <v>490</v>
      </c>
      <c r="G602">
        <v>1</v>
      </c>
      <c r="H602">
        <v>2</v>
      </c>
      <c r="I602">
        <v>18</v>
      </c>
      <c r="K602">
        <f>INDEX(Tabulka1[],MATCH(Osvětlení!E602,Tabulka1[Skupina],0),2)</f>
        <v>360</v>
      </c>
      <c r="M602" s="11">
        <f t="shared" si="24"/>
        <v>3.6000000000000004E-2</v>
      </c>
    </row>
    <row r="603" spans="1:13" x14ac:dyDescent="0.35">
      <c r="A603" t="s">
        <v>269</v>
      </c>
      <c r="B603" t="s">
        <v>270</v>
      </c>
      <c r="C603" t="s">
        <v>23</v>
      </c>
      <c r="D603" t="s">
        <v>542</v>
      </c>
      <c r="E603" t="s">
        <v>542</v>
      </c>
      <c r="F603" t="s">
        <v>24</v>
      </c>
      <c r="G603">
        <v>26</v>
      </c>
      <c r="H603">
        <v>2</v>
      </c>
      <c r="I603">
        <v>36</v>
      </c>
      <c r="K603">
        <v>2000</v>
      </c>
      <c r="M603" s="11">
        <f t="shared" si="24"/>
        <v>1.8720000000000001</v>
      </c>
    </row>
    <row r="604" spans="1:13" x14ac:dyDescent="0.35">
      <c r="A604" t="s">
        <v>269</v>
      </c>
      <c r="B604" t="s">
        <v>270</v>
      </c>
      <c r="C604" t="s">
        <v>23</v>
      </c>
      <c r="D604" t="s">
        <v>543</v>
      </c>
      <c r="E604" t="s">
        <v>543</v>
      </c>
      <c r="F604" t="s">
        <v>490</v>
      </c>
      <c r="G604">
        <v>22</v>
      </c>
      <c r="H604">
        <v>1</v>
      </c>
      <c r="I604">
        <v>38</v>
      </c>
      <c r="K604">
        <v>2000</v>
      </c>
      <c r="M604" s="11">
        <f t="shared" si="24"/>
        <v>0.83599999999999997</v>
      </c>
    </row>
    <row r="605" spans="1:13" x14ac:dyDescent="0.35">
      <c r="A605" t="s">
        <v>269</v>
      </c>
      <c r="B605" t="s">
        <v>270</v>
      </c>
      <c r="C605" t="s">
        <v>23</v>
      </c>
      <c r="E605" t="s">
        <v>278</v>
      </c>
      <c r="F605" t="s">
        <v>24</v>
      </c>
      <c r="G605">
        <v>15</v>
      </c>
      <c r="H605">
        <v>2</v>
      </c>
      <c r="I605">
        <v>36</v>
      </c>
      <c r="J605">
        <f>I605*$J$1</f>
        <v>5.3999999999999995</v>
      </c>
      <c r="K605">
        <f>INDEX(Tabulka1[],MATCH(Osvětlení!E605,Tabulka1[Skupina],0),2)</f>
        <v>3200</v>
      </c>
      <c r="M605" s="11">
        <f t="shared" si="24"/>
        <v>1.242</v>
      </c>
    </row>
    <row r="606" spans="1:13" x14ac:dyDescent="0.35">
      <c r="A606" t="s">
        <v>269</v>
      </c>
      <c r="B606" t="s">
        <v>270</v>
      </c>
      <c r="C606" t="s">
        <v>23</v>
      </c>
      <c r="E606" t="s">
        <v>15</v>
      </c>
      <c r="F606" t="s">
        <v>24</v>
      </c>
      <c r="G606">
        <v>9</v>
      </c>
      <c r="H606">
        <v>1</v>
      </c>
      <c r="I606">
        <v>58</v>
      </c>
      <c r="J606">
        <f>I606*$J$1</f>
        <v>8.6999999999999993</v>
      </c>
      <c r="K606">
        <f>INDEX(Tabulka1[],MATCH(Osvětlení!E606,Tabulka1[Skupina],0),2)</f>
        <v>1800</v>
      </c>
      <c r="M606" s="11">
        <f t="shared" si="24"/>
        <v>0.60030000000000006</v>
      </c>
    </row>
    <row r="607" spans="1:13" x14ac:dyDescent="0.35">
      <c r="A607" t="s">
        <v>269</v>
      </c>
      <c r="B607" t="s">
        <v>270</v>
      </c>
      <c r="C607" t="s">
        <v>23</v>
      </c>
      <c r="E607" t="s">
        <v>15</v>
      </c>
      <c r="F607" t="s">
        <v>38</v>
      </c>
      <c r="G607">
        <v>6</v>
      </c>
      <c r="H607">
        <v>1</v>
      </c>
      <c r="I607">
        <v>60</v>
      </c>
      <c r="K607">
        <f>INDEX(Tabulka1[],MATCH(Osvětlení!E607,Tabulka1[Skupina],0),2)</f>
        <v>1800</v>
      </c>
      <c r="M607" s="11">
        <f t="shared" si="24"/>
        <v>0.36</v>
      </c>
    </row>
    <row r="608" spans="1:13" x14ac:dyDescent="0.35">
      <c r="A608" t="s">
        <v>269</v>
      </c>
      <c r="B608" t="s">
        <v>270</v>
      </c>
      <c r="C608" t="s">
        <v>27</v>
      </c>
      <c r="D608" t="s">
        <v>544</v>
      </c>
      <c r="F608" t="s">
        <v>24</v>
      </c>
      <c r="G608">
        <v>33</v>
      </c>
      <c r="H608">
        <v>2</v>
      </c>
      <c r="I608">
        <v>36</v>
      </c>
      <c r="K608">
        <v>2000</v>
      </c>
      <c r="M608" s="11">
        <f t="shared" si="24"/>
        <v>2.3759999999999999</v>
      </c>
    </row>
    <row r="609" spans="1:13" x14ac:dyDescent="0.35">
      <c r="A609" t="s">
        <v>269</v>
      </c>
      <c r="B609" t="s">
        <v>270</v>
      </c>
      <c r="C609" t="s">
        <v>27</v>
      </c>
      <c r="D609" t="s">
        <v>545</v>
      </c>
      <c r="F609" t="s">
        <v>490</v>
      </c>
      <c r="G609">
        <v>16</v>
      </c>
      <c r="H609">
        <v>1</v>
      </c>
      <c r="I609">
        <v>38</v>
      </c>
      <c r="K609">
        <v>2000</v>
      </c>
      <c r="M609" s="11">
        <f t="shared" si="24"/>
        <v>0.60799999999999998</v>
      </c>
    </row>
    <row r="610" spans="1:13" x14ac:dyDescent="0.35">
      <c r="A610" t="s">
        <v>269</v>
      </c>
      <c r="B610" t="s">
        <v>270</v>
      </c>
      <c r="C610" t="s">
        <v>68</v>
      </c>
      <c r="D610" t="s">
        <v>271</v>
      </c>
      <c r="E610" t="s">
        <v>15</v>
      </c>
      <c r="F610" t="s">
        <v>24</v>
      </c>
      <c r="G610">
        <v>4</v>
      </c>
      <c r="H610">
        <v>1</v>
      </c>
      <c r="I610">
        <v>36</v>
      </c>
      <c r="J610">
        <f>I610*$J$1</f>
        <v>5.3999999999999995</v>
      </c>
      <c r="K610">
        <f>INDEX(Tabulka1[],MATCH(Osvětlení!E610,Tabulka1[Skupina],0),2)</f>
        <v>1800</v>
      </c>
      <c r="M610" s="11">
        <f t="shared" si="24"/>
        <v>0.1656</v>
      </c>
    </row>
    <row r="611" spans="1:13" x14ac:dyDescent="0.35">
      <c r="A611" t="s">
        <v>269</v>
      </c>
      <c r="B611" t="s">
        <v>270</v>
      </c>
      <c r="C611" t="s">
        <v>68</v>
      </c>
      <c r="D611" t="s">
        <v>271</v>
      </c>
      <c r="E611" t="s">
        <v>282</v>
      </c>
      <c r="F611" t="s">
        <v>38</v>
      </c>
      <c r="G611">
        <v>7</v>
      </c>
      <c r="H611">
        <v>1</v>
      </c>
      <c r="I611" s="9">
        <v>60</v>
      </c>
      <c r="J611" s="9"/>
      <c r="K611">
        <f>INDEX(Tabulka1[],MATCH(Osvětlení!E611,Tabulka1[Skupina],0),2)</f>
        <v>730</v>
      </c>
      <c r="M611" s="11">
        <f t="shared" si="24"/>
        <v>0.42</v>
      </c>
    </row>
    <row r="612" spans="1:13" x14ac:dyDescent="0.35">
      <c r="A612" t="s">
        <v>269</v>
      </c>
      <c r="B612" t="s">
        <v>270</v>
      </c>
      <c r="C612" t="s">
        <v>68</v>
      </c>
      <c r="E612" t="s">
        <v>36</v>
      </c>
      <c r="F612" t="s">
        <v>24</v>
      </c>
      <c r="G612">
        <v>4</v>
      </c>
      <c r="H612">
        <v>1</v>
      </c>
      <c r="I612">
        <v>36</v>
      </c>
      <c r="J612">
        <f>I612*$J$1</f>
        <v>5.3999999999999995</v>
      </c>
      <c r="K612">
        <f>INDEX(Tabulka1[],MATCH(Osvětlení!E612,Tabulka1[Skupina],0),2)</f>
        <v>2000</v>
      </c>
      <c r="M612" s="11">
        <f t="shared" si="24"/>
        <v>0.1656</v>
      </c>
    </row>
    <row r="613" spans="1:13" x14ac:dyDescent="0.35">
      <c r="A613" t="s">
        <v>269</v>
      </c>
      <c r="B613" t="s">
        <v>270</v>
      </c>
      <c r="C613" t="s">
        <v>68</v>
      </c>
      <c r="E613" t="s">
        <v>282</v>
      </c>
      <c r="F613" t="s">
        <v>38</v>
      </c>
      <c r="G613">
        <v>6</v>
      </c>
      <c r="H613">
        <v>1</v>
      </c>
      <c r="I613">
        <v>60</v>
      </c>
      <c r="K613">
        <f>INDEX(Tabulka1[],MATCH(Osvětlení!E613,Tabulka1[Skupina],0),2)</f>
        <v>730</v>
      </c>
      <c r="M613" s="11">
        <f t="shared" si="24"/>
        <v>0.36</v>
      </c>
    </row>
    <row r="614" spans="1:13" x14ac:dyDescent="0.35">
      <c r="A614" t="s">
        <v>269</v>
      </c>
      <c r="B614" t="s">
        <v>270</v>
      </c>
      <c r="C614" t="s">
        <v>68</v>
      </c>
      <c r="E614" t="s">
        <v>15</v>
      </c>
      <c r="F614" t="s">
        <v>24</v>
      </c>
      <c r="G614">
        <v>11</v>
      </c>
      <c r="H614">
        <v>2</v>
      </c>
      <c r="I614">
        <v>36</v>
      </c>
      <c r="J614">
        <f t="shared" ref="J614:J619" si="25">I614*$J$1</f>
        <v>5.3999999999999995</v>
      </c>
      <c r="K614">
        <f>INDEX(Tabulka1[],MATCH(Osvětlení!E614,Tabulka1[Skupina],0),2)</f>
        <v>1800</v>
      </c>
      <c r="M614" s="11">
        <f t="shared" si="24"/>
        <v>0.91079999999999994</v>
      </c>
    </row>
    <row r="615" spans="1:13" x14ac:dyDescent="0.35">
      <c r="A615" t="s">
        <v>269</v>
      </c>
      <c r="B615" t="s">
        <v>270</v>
      </c>
      <c r="C615" t="s">
        <v>68</v>
      </c>
      <c r="D615" t="s">
        <v>272</v>
      </c>
      <c r="E615" t="s">
        <v>15</v>
      </c>
      <c r="F615" t="s">
        <v>24</v>
      </c>
      <c r="G615">
        <v>3</v>
      </c>
      <c r="H615">
        <v>2</v>
      </c>
      <c r="I615">
        <v>36</v>
      </c>
      <c r="J615">
        <f t="shared" si="25"/>
        <v>5.3999999999999995</v>
      </c>
      <c r="K615">
        <f>INDEX(Tabulka1[],MATCH(Osvětlení!E615,Tabulka1[Skupina],0),2)</f>
        <v>1800</v>
      </c>
      <c r="M615" s="11">
        <f t="shared" si="24"/>
        <v>0.24839999999999998</v>
      </c>
    </row>
    <row r="616" spans="1:13" x14ac:dyDescent="0.35">
      <c r="A616" t="s">
        <v>269</v>
      </c>
      <c r="B616" t="s">
        <v>270</v>
      </c>
      <c r="C616" t="s">
        <v>68</v>
      </c>
      <c r="D616" t="s">
        <v>272</v>
      </c>
      <c r="E616" t="s">
        <v>15</v>
      </c>
      <c r="F616" t="s">
        <v>24</v>
      </c>
      <c r="G616">
        <v>1</v>
      </c>
      <c r="H616">
        <v>1</v>
      </c>
      <c r="I616">
        <v>9</v>
      </c>
      <c r="J616">
        <f t="shared" si="25"/>
        <v>1.3499999999999999</v>
      </c>
      <c r="K616">
        <f>INDEX(Tabulka1[],MATCH(Osvětlení!E616,Tabulka1[Skupina],0),2)</f>
        <v>1800</v>
      </c>
      <c r="M616" s="11">
        <f t="shared" si="24"/>
        <v>1.035E-2</v>
      </c>
    </row>
    <row r="617" spans="1:13" x14ac:dyDescent="0.35">
      <c r="A617" t="s">
        <v>269</v>
      </c>
      <c r="B617" t="s">
        <v>270</v>
      </c>
      <c r="C617" t="s">
        <v>68</v>
      </c>
      <c r="D617" t="s">
        <v>273</v>
      </c>
      <c r="E617" t="s">
        <v>15</v>
      </c>
      <c r="F617" t="s">
        <v>24</v>
      </c>
      <c r="G617">
        <v>1</v>
      </c>
      <c r="H617">
        <v>2</v>
      </c>
      <c r="I617">
        <v>36</v>
      </c>
      <c r="J617">
        <f t="shared" si="25"/>
        <v>5.3999999999999995</v>
      </c>
      <c r="K617">
        <f>INDEX(Tabulka1[],MATCH(Osvětlení!E617,Tabulka1[Skupina],0),2)</f>
        <v>1800</v>
      </c>
      <c r="M617" s="11">
        <f t="shared" si="24"/>
        <v>8.2799999999999999E-2</v>
      </c>
    </row>
    <row r="618" spans="1:13" x14ac:dyDescent="0.35">
      <c r="A618" t="s">
        <v>269</v>
      </c>
      <c r="B618" t="s">
        <v>270</v>
      </c>
      <c r="C618" t="s">
        <v>185</v>
      </c>
      <c r="E618" t="s">
        <v>15</v>
      </c>
      <c r="F618" t="s">
        <v>24</v>
      </c>
      <c r="G618">
        <v>3</v>
      </c>
      <c r="H618">
        <v>2</v>
      </c>
      <c r="I618">
        <v>36</v>
      </c>
      <c r="J618">
        <f t="shared" si="25"/>
        <v>5.3999999999999995</v>
      </c>
      <c r="K618">
        <f>INDEX(Tabulka1[],MATCH(Osvětlení!E618,Tabulka1[Skupina],0),2)</f>
        <v>1800</v>
      </c>
      <c r="M618" s="11">
        <f t="shared" si="24"/>
        <v>0.24839999999999998</v>
      </c>
    </row>
    <row r="619" spans="1:13" x14ac:dyDescent="0.35">
      <c r="A619" t="s">
        <v>269</v>
      </c>
      <c r="B619" t="s">
        <v>270</v>
      </c>
      <c r="C619" t="s">
        <v>185</v>
      </c>
      <c r="D619" t="s">
        <v>271</v>
      </c>
      <c r="E619" t="s">
        <v>15</v>
      </c>
      <c r="F619" t="s">
        <v>24</v>
      </c>
      <c r="G619">
        <v>4</v>
      </c>
      <c r="H619">
        <v>1</v>
      </c>
      <c r="I619">
        <v>36</v>
      </c>
      <c r="J619">
        <f t="shared" si="25"/>
        <v>5.3999999999999995</v>
      </c>
      <c r="K619">
        <f>INDEX(Tabulka1[],MATCH(Osvětlení!E619,Tabulka1[Skupina],0),2)</f>
        <v>1800</v>
      </c>
      <c r="M619" s="11">
        <f t="shared" si="24"/>
        <v>0.1656</v>
      </c>
    </row>
    <row r="620" spans="1:13" x14ac:dyDescent="0.35">
      <c r="A620" t="s">
        <v>269</v>
      </c>
      <c r="B620" t="s">
        <v>270</v>
      </c>
      <c r="C620" t="s">
        <v>185</v>
      </c>
      <c r="D620" t="s">
        <v>271</v>
      </c>
      <c r="E620" t="s">
        <v>15</v>
      </c>
      <c r="F620" t="s">
        <v>38</v>
      </c>
      <c r="G620">
        <v>7</v>
      </c>
      <c r="H620">
        <v>1</v>
      </c>
      <c r="I620">
        <v>60</v>
      </c>
      <c r="K620">
        <f>INDEX(Tabulka1[],MATCH(Osvětlení!E620,Tabulka1[Skupina],0),2)</f>
        <v>1800</v>
      </c>
      <c r="M620" s="11">
        <f t="shared" si="24"/>
        <v>0.42</v>
      </c>
    </row>
    <row r="621" spans="1:13" x14ac:dyDescent="0.35">
      <c r="A621" t="s">
        <v>269</v>
      </c>
      <c r="B621" t="s">
        <v>270</v>
      </c>
      <c r="C621" t="s">
        <v>185</v>
      </c>
      <c r="E621" t="s">
        <v>36</v>
      </c>
      <c r="F621" t="s">
        <v>24</v>
      </c>
      <c r="G621">
        <v>4</v>
      </c>
      <c r="H621">
        <v>1</v>
      </c>
      <c r="I621">
        <v>36</v>
      </c>
      <c r="J621">
        <f>I621*$J$1</f>
        <v>5.3999999999999995</v>
      </c>
      <c r="K621">
        <f>INDEX(Tabulka1[],MATCH(Osvětlení!E621,Tabulka1[Skupina],0),2)</f>
        <v>2000</v>
      </c>
      <c r="M621" s="11">
        <f t="shared" si="24"/>
        <v>0.1656</v>
      </c>
    </row>
    <row r="622" spans="1:13" x14ac:dyDescent="0.35">
      <c r="A622" t="s">
        <v>269</v>
      </c>
      <c r="B622" t="s">
        <v>270</v>
      </c>
      <c r="C622" t="s">
        <v>185</v>
      </c>
      <c r="E622" t="s">
        <v>282</v>
      </c>
      <c r="F622" t="s">
        <v>38</v>
      </c>
      <c r="G622">
        <v>6</v>
      </c>
      <c r="H622">
        <v>1</v>
      </c>
      <c r="I622">
        <v>60</v>
      </c>
      <c r="K622">
        <f>INDEX(Tabulka1[],MATCH(Osvětlení!E622,Tabulka1[Skupina],0),2)</f>
        <v>730</v>
      </c>
      <c r="M622" s="11">
        <f t="shared" si="24"/>
        <v>0.36</v>
      </c>
    </row>
    <row r="623" spans="1:13" x14ac:dyDescent="0.35">
      <c r="A623" t="s">
        <v>269</v>
      </c>
      <c r="B623" t="s">
        <v>270</v>
      </c>
      <c r="C623" t="s">
        <v>185</v>
      </c>
      <c r="E623" t="s">
        <v>15</v>
      </c>
      <c r="F623" t="s">
        <v>24</v>
      </c>
      <c r="G623">
        <v>11</v>
      </c>
      <c r="H623">
        <v>2</v>
      </c>
      <c r="I623">
        <v>36</v>
      </c>
      <c r="J623">
        <f t="shared" ref="J623:J630" si="26">I623*$J$1</f>
        <v>5.3999999999999995</v>
      </c>
      <c r="K623">
        <f>INDEX(Tabulka1[],MATCH(Osvětlení!E623,Tabulka1[Skupina],0),2)</f>
        <v>1800</v>
      </c>
      <c r="M623" s="11">
        <f t="shared" si="24"/>
        <v>0.91079999999999994</v>
      </c>
    </row>
    <row r="624" spans="1:13" x14ac:dyDescent="0.35">
      <c r="A624" t="s">
        <v>269</v>
      </c>
      <c r="B624" t="s">
        <v>270</v>
      </c>
      <c r="C624" t="s">
        <v>185</v>
      </c>
      <c r="D624" t="s">
        <v>272</v>
      </c>
      <c r="E624" t="s">
        <v>15</v>
      </c>
      <c r="F624" t="s">
        <v>24</v>
      </c>
      <c r="G624">
        <v>3</v>
      </c>
      <c r="H624">
        <v>2</v>
      </c>
      <c r="I624">
        <v>36</v>
      </c>
      <c r="J624">
        <f t="shared" si="26"/>
        <v>5.3999999999999995</v>
      </c>
      <c r="K624">
        <f>INDEX(Tabulka1[],MATCH(Osvětlení!E624,Tabulka1[Skupina],0),2)</f>
        <v>1800</v>
      </c>
      <c r="M624" s="11">
        <f t="shared" si="24"/>
        <v>0.24839999999999998</v>
      </c>
    </row>
    <row r="625" spans="1:13" x14ac:dyDescent="0.35">
      <c r="A625" t="s">
        <v>269</v>
      </c>
      <c r="B625" t="s">
        <v>270</v>
      </c>
      <c r="C625" t="s">
        <v>185</v>
      </c>
      <c r="D625" t="s">
        <v>273</v>
      </c>
      <c r="E625" t="s">
        <v>15</v>
      </c>
      <c r="F625" t="s">
        <v>24</v>
      </c>
      <c r="G625">
        <v>1</v>
      </c>
      <c r="H625">
        <v>2</v>
      </c>
      <c r="I625">
        <v>36</v>
      </c>
      <c r="J625">
        <f t="shared" si="26"/>
        <v>5.3999999999999995</v>
      </c>
      <c r="K625">
        <f>INDEX(Tabulka1[],MATCH(Osvětlení!E625,Tabulka1[Skupina],0),2)</f>
        <v>1800</v>
      </c>
      <c r="M625" s="11">
        <f t="shared" si="24"/>
        <v>8.2799999999999999E-2</v>
      </c>
    </row>
    <row r="626" spans="1:13" x14ac:dyDescent="0.35">
      <c r="A626" t="s">
        <v>269</v>
      </c>
      <c r="B626" t="s">
        <v>270</v>
      </c>
      <c r="C626" t="s">
        <v>185</v>
      </c>
      <c r="D626" t="s">
        <v>546</v>
      </c>
      <c r="F626" t="s">
        <v>24</v>
      </c>
      <c r="G626">
        <v>42</v>
      </c>
      <c r="H626">
        <v>2</v>
      </c>
      <c r="I626">
        <v>36</v>
      </c>
      <c r="J626">
        <f t="shared" si="26"/>
        <v>5.3999999999999995</v>
      </c>
      <c r="K626">
        <v>2200</v>
      </c>
      <c r="M626" s="11">
        <f t="shared" si="24"/>
        <v>3.4775999999999998</v>
      </c>
    </row>
    <row r="627" spans="1:13" x14ac:dyDescent="0.35">
      <c r="A627" t="s">
        <v>269</v>
      </c>
      <c r="B627" t="s">
        <v>270</v>
      </c>
      <c r="C627" t="s">
        <v>185</v>
      </c>
      <c r="D627" t="s">
        <v>546</v>
      </c>
      <c r="F627" t="s">
        <v>490</v>
      </c>
      <c r="G627">
        <v>12</v>
      </c>
      <c r="H627">
        <v>1</v>
      </c>
      <c r="I627">
        <v>38</v>
      </c>
      <c r="J627">
        <f t="shared" si="26"/>
        <v>5.7</v>
      </c>
      <c r="K627">
        <v>2200</v>
      </c>
      <c r="M627" s="11">
        <f t="shared" si="24"/>
        <v>0.52440000000000009</v>
      </c>
    </row>
    <row r="628" spans="1:13" x14ac:dyDescent="0.35">
      <c r="A628" t="s">
        <v>29</v>
      </c>
      <c r="B628" t="s">
        <v>30</v>
      </c>
      <c r="C628" t="s">
        <v>23</v>
      </c>
      <c r="E628" t="s">
        <v>36</v>
      </c>
      <c r="F628" t="s">
        <v>24</v>
      </c>
      <c r="G628">
        <v>4</v>
      </c>
      <c r="H628">
        <v>2</v>
      </c>
      <c r="I628">
        <v>58</v>
      </c>
      <c r="J628">
        <f t="shared" si="26"/>
        <v>8.6999999999999993</v>
      </c>
      <c r="K628">
        <f>INDEX(Tabulka1[],MATCH(Osvětlení!E628,Tabulka1[Skupina],0),2)</f>
        <v>2000</v>
      </c>
      <c r="M628" s="11">
        <f t="shared" si="24"/>
        <v>0.53360000000000007</v>
      </c>
    </row>
    <row r="629" spans="1:13" x14ac:dyDescent="0.35">
      <c r="A629" t="s">
        <v>29</v>
      </c>
      <c r="B629" t="s">
        <v>30</v>
      </c>
      <c r="C629" t="s">
        <v>23</v>
      </c>
      <c r="E629" t="s">
        <v>36</v>
      </c>
      <c r="F629" t="s">
        <v>24</v>
      </c>
      <c r="G629">
        <v>12</v>
      </c>
      <c r="H629">
        <v>2</v>
      </c>
      <c r="I629">
        <v>36</v>
      </c>
      <c r="J629">
        <f t="shared" si="26"/>
        <v>5.3999999999999995</v>
      </c>
      <c r="K629">
        <f>INDEX(Tabulka1[],MATCH(Osvětlení!E629,Tabulka1[Skupina],0),2)</f>
        <v>2000</v>
      </c>
      <c r="M629" s="11">
        <f t="shared" si="24"/>
        <v>0.99359999999999993</v>
      </c>
    </row>
    <row r="630" spans="1:13" x14ac:dyDescent="0.35">
      <c r="A630" t="s">
        <v>29</v>
      </c>
      <c r="B630" t="s">
        <v>30</v>
      </c>
      <c r="C630" t="s">
        <v>23</v>
      </c>
      <c r="E630" t="s">
        <v>36</v>
      </c>
      <c r="F630" t="s">
        <v>24</v>
      </c>
      <c r="G630">
        <v>23</v>
      </c>
      <c r="H630">
        <v>4</v>
      </c>
      <c r="I630">
        <v>18</v>
      </c>
      <c r="J630">
        <f t="shared" si="26"/>
        <v>2.6999999999999997</v>
      </c>
      <c r="K630">
        <f>INDEX(Tabulka1[],MATCH(Osvětlení!E630,Tabulka1[Skupina],0),2)</f>
        <v>2000</v>
      </c>
      <c r="M630" s="11">
        <f t="shared" si="24"/>
        <v>1.9043999999999999</v>
      </c>
    </row>
    <row r="631" spans="1:13" x14ac:dyDescent="0.35">
      <c r="A631" t="s">
        <v>29</v>
      </c>
      <c r="B631" t="s">
        <v>30</v>
      </c>
      <c r="C631" t="s">
        <v>23</v>
      </c>
      <c r="D631" t="s">
        <v>31</v>
      </c>
      <c r="E631" t="s">
        <v>282</v>
      </c>
      <c r="F631" t="s">
        <v>32</v>
      </c>
      <c r="G631">
        <v>4</v>
      </c>
      <c r="H631">
        <v>1</v>
      </c>
      <c r="I631">
        <v>15</v>
      </c>
      <c r="K631">
        <f>INDEX(Tabulka1[],MATCH(Osvětlení!E631,Tabulka1[Skupina],0),2)</f>
        <v>730</v>
      </c>
      <c r="M631" s="11">
        <f t="shared" si="24"/>
        <v>0.06</v>
      </c>
    </row>
    <row r="632" spans="1:13" x14ac:dyDescent="0.35">
      <c r="A632" t="s">
        <v>29</v>
      </c>
      <c r="B632" t="s">
        <v>30</v>
      </c>
      <c r="C632" t="s">
        <v>23</v>
      </c>
      <c r="D632" t="s">
        <v>33</v>
      </c>
      <c r="E632" t="s">
        <v>33</v>
      </c>
      <c r="F632" t="s">
        <v>490</v>
      </c>
      <c r="G632">
        <v>5</v>
      </c>
      <c r="H632">
        <v>4</v>
      </c>
      <c r="I632">
        <v>18</v>
      </c>
      <c r="K632">
        <f>INDEX(Tabulka1[],MATCH(Osvětlení!E632,Tabulka1[Skupina],0),2)</f>
        <v>4400</v>
      </c>
      <c r="M632" s="11">
        <f t="shared" si="24"/>
        <v>0.36</v>
      </c>
    </row>
    <row r="633" spans="1:13" x14ac:dyDescent="0.35">
      <c r="A633" t="s">
        <v>29</v>
      </c>
      <c r="B633" t="s">
        <v>34</v>
      </c>
      <c r="C633" t="s">
        <v>23</v>
      </c>
      <c r="D633" t="s">
        <v>35</v>
      </c>
      <c r="E633" t="s">
        <v>278</v>
      </c>
      <c r="F633" t="s">
        <v>24</v>
      </c>
      <c r="G633">
        <v>5</v>
      </c>
      <c r="H633">
        <v>4</v>
      </c>
      <c r="I633">
        <v>18</v>
      </c>
      <c r="J633">
        <f>I633*$J$1</f>
        <v>2.6999999999999997</v>
      </c>
      <c r="K633">
        <f>INDEX(Tabulka1[],MATCH(Osvětlení!E633,Tabulka1[Skupina],0),2)</f>
        <v>3200</v>
      </c>
      <c r="M633" s="11">
        <f t="shared" si="24"/>
        <v>0.41400000000000003</v>
      </c>
    </row>
    <row r="634" spans="1:13" x14ac:dyDescent="0.35">
      <c r="A634" t="s">
        <v>29</v>
      </c>
      <c r="B634" t="s">
        <v>34</v>
      </c>
      <c r="C634" t="s">
        <v>23</v>
      </c>
      <c r="D634" t="s">
        <v>36</v>
      </c>
      <c r="E634" t="s">
        <v>36</v>
      </c>
      <c r="F634" t="s">
        <v>24</v>
      </c>
      <c r="G634">
        <v>12</v>
      </c>
      <c r="H634">
        <v>2</v>
      </c>
      <c r="I634">
        <v>36</v>
      </c>
      <c r="J634">
        <f>I634*$J$1</f>
        <v>5.3999999999999995</v>
      </c>
      <c r="K634">
        <f>INDEX(Tabulka1[],MATCH(Osvětlení!E634,Tabulka1[Skupina],0),2)</f>
        <v>2000</v>
      </c>
      <c r="M634" s="11">
        <f t="shared" si="24"/>
        <v>0.99359999999999993</v>
      </c>
    </row>
    <row r="635" spans="1:13" x14ac:dyDescent="0.35">
      <c r="A635" t="s">
        <v>29</v>
      </c>
      <c r="C635" t="s">
        <v>27</v>
      </c>
      <c r="D635" t="s">
        <v>547</v>
      </c>
      <c r="F635" t="s">
        <v>24</v>
      </c>
      <c r="G635">
        <v>45</v>
      </c>
      <c r="H635">
        <f>180/G635</f>
        <v>4</v>
      </c>
      <c r="I635">
        <v>18</v>
      </c>
      <c r="J635">
        <f>I635*$J$1</f>
        <v>2.6999999999999997</v>
      </c>
      <c r="K635">
        <v>2400</v>
      </c>
      <c r="M635" s="11">
        <f t="shared" si="24"/>
        <v>3.726</v>
      </c>
    </row>
    <row r="636" spans="1:13" x14ac:dyDescent="0.35">
      <c r="A636" t="s">
        <v>29</v>
      </c>
      <c r="C636" t="s">
        <v>27</v>
      </c>
      <c r="D636" t="s">
        <v>547</v>
      </c>
      <c r="F636" t="s">
        <v>24</v>
      </c>
      <c r="G636">
        <v>28</v>
      </c>
      <c r="H636">
        <f>56/G636</f>
        <v>2</v>
      </c>
      <c r="I636">
        <v>36</v>
      </c>
      <c r="K636">
        <v>2400</v>
      </c>
      <c r="M636" s="11">
        <f t="shared" si="24"/>
        <v>2.016</v>
      </c>
    </row>
    <row r="637" spans="1:13" x14ac:dyDescent="0.35">
      <c r="A637" t="s">
        <v>161</v>
      </c>
      <c r="B637" t="s">
        <v>174</v>
      </c>
      <c r="C637" t="s">
        <v>23</v>
      </c>
      <c r="D637" t="s">
        <v>175</v>
      </c>
      <c r="E637" t="s">
        <v>278</v>
      </c>
      <c r="F637" t="s">
        <v>24</v>
      </c>
      <c r="G637">
        <v>4</v>
      </c>
      <c r="H637">
        <v>2</v>
      </c>
      <c r="I637">
        <v>18</v>
      </c>
      <c r="J637">
        <f>I637*$J$1</f>
        <v>2.6999999999999997</v>
      </c>
      <c r="K637">
        <f>INDEX(Tabulka1[],MATCH(Osvětlení!E637,Tabulka1[Skupina],0),2)</f>
        <v>3200</v>
      </c>
      <c r="M637" s="11">
        <f t="shared" si="24"/>
        <v>0.1656</v>
      </c>
    </row>
    <row r="638" spans="1:13" x14ac:dyDescent="0.35">
      <c r="A638" t="s">
        <v>161</v>
      </c>
      <c r="B638" t="s">
        <v>174</v>
      </c>
      <c r="C638" t="s">
        <v>23</v>
      </c>
      <c r="D638" t="s">
        <v>176</v>
      </c>
      <c r="E638" t="s">
        <v>488</v>
      </c>
      <c r="F638" t="s">
        <v>24</v>
      </c>
      <c r="G638">
        <v>6</v>
      </c>
      <c r="H638">
        <v>2</v>
      </c>
      <c r="I638">
        <v>36</v>
      </c>
      <c r="J638">
        <f>I638*$J$1</f>
        <v>5.3999999999999995</v>
      </c>
      <c r="K638">
        <f>INDEX(Tabulka1[],MATCH(Osvětlení!E638,Tabulka1[Skupina],0),2)</f>
        <v>2000</v>
      </c>
      <c r="M638" s="11">
        <f t="shared" si="24"/>
        <v>0.49679999999999996</v>
      </c>
    </row>
    <row r="639" spans="1:13" x14ac:dyDescent="0.35">
      <c r="A639" t="s">
        <v>161</v>
      </c>
      <c r="B639" t="s">
        <v>174</v>
      </c>
      <c r="C639" t="s">
        <v>23</v>
      </c>
      <c r="D639" t="s">
        <v>177</v>
      </c>
      <c r="E639" t="s">
        <v>488</v>
      </c>
      <c r="F639" t="s">
        <v>24</v>
      </c>
      <c r="G639">
        <v>14</v>
      </c>
      <c r="H639">
        <v>4</v>
      </c>
      <c r="I639">
        <v>36</v>
      </c>
      <c r="J639">
        <f>I639*$J$1</f>
        <v>5.3999999999999995</v>
      </c>
      <c r="K639">
        <f>INDEX(Tabulka1[],MATCH(Osvětlení!E639,Tabulka1[Skupina],0),2)</f>
        <v>2000</v>
      </c>
      <c r="M639" s="11">
        <f t="shared" si="24"/>
        <v>2.3184</v>
      </c>
    </row>
    <row r="640" spans="1:13" x14ac:dyDescent="0.35">
      <c r="A640" t="s">
        <v>161</v>
      </c>
      <c r="B640" t="s">
        <v>174</v>
      </c>
      <c r="C640" t="s">
        <v>23</v>
      </c>
      <c r="D640" t="s">
        <v>177</v>
      </c>
      <c r="E640" t="s">
        <v>488</v>
      </c>
      <c r="F640" t="s">
        <v>178</v>
      </c>
      <c r="G640">
        <v>1</v>
      </c>
      <c r="H640">
        <v>5</v>
      </c>
      <c r="I640">
        <v>100</v>
      </c>
      <c r="K640">
        <f>INDEX(Tabulka1[],MATCH(Osvětlení!E640,Tabulka1[Skupina],0),2)</f>
        <v>2000</v>
      </c>
      <c r="M640" s="11">
        <f t="shared" si="24"/>
        <v>0.5</v>
      </c>
    </row>
    <row r="641" spans="1:13" x14ac:dyDescent="0.35">
      <c r="A641" t="s">
        <v>161</v>
      </c>
      <c r="B641" t="s">
        <v>174</v>
      </c>
      <c r="C641" t="s">
        <v>23</v>
      </c>
      <c r="D641" t="s">
        <v>177</v>
      </c>
      <c r="E641" t="s">
        <v>488</v>
      </c>
      <c r="F641" t="s">
        <v>50</v>
      </c>
      <c r="G641">
        <v>4</v>
      </c>
      <c r="H641">
        <v>1</v>
      </c>
      <c r="I641">
        <v>36</v>
      </c>
      <c r="K641">
        <f>INDEX(Tabulka1[],MATCH(Osvětlení!E641,Tabulka1[Skupina],0),2)</f>
        <v>2000</v>
      </c>
      <c r="M641" s="11">
        <f t="shared" si="24"/>
        <v>0.14400000000000002</v>
      </c>
    </row>
    <row r="642" spans="1:13" x14ac:dyDescent="0.35">
      <c r="A642" t="s">
        <v>161</v>
      </c>
      <c r="B642" t="s">
        <v>174</v>
      </c>
      <c r="C642" t="s">
        <v>23</v>
      </c>
      <c r="D642" t="s">
        <v>11</v>
      </c>
      <c r="E642" t="s">
        <v>284</v>
      </c>
      <c r="F642" t="s">
        <v>24</v>
      </c>
      <c r="G642">
        <v>1</v>
      </c>
      <c r="H642">
        <v>4</v>
      </c>
      <c r="I642">
        <v>36</v>
      </c>
      <c r="J642">
        <f t="shared" ref="J642:J651" si="27">I642*$J$1</f>
        <v>5.3999999999999995</v>
      </c>
      <c r="K642">
        <f>INDEX(Tabulka1[],MATCH(Osvětlení!E642,Tabulka1[Skupina],0),2)</f>
        <v>1100</v>
      </c>
      <c r="M642" s="11">
        <f t="shared" si="24"/>
        <v>0.1656</v>
      </c>
    </row>
    <row r="643" spans="1:13" x14ac:dyDescent="0.35">
      <c r="A643" t="s">
        <v>161</v>
      </c>
      <c r="B643" t="s">
        <v>179</v>
      </c>
      <c r="C643" t="s">
        <v>23</v>
      </c>
      <c r="D643" t="s">
        <v>180</v>
      </c>
      <c r="E643" t="s">
        <v>278</v>
      </c>
      <c r="F643" t="s">
        <v>24</v>
      </c>
      <c r="G643">
        <v>32</v>
      </c>
      <c r="H643">
        <v>2</v>
      </c>
      <c r="I643">
        <v>18</v>
      </c>
      <c r="J643">
        <f t="shared" si="27"/>
        <v>2.6999999999999997</v>
      </c>
      <c r="K643">
        <f>INDEX(Tabulka1[],MATCH(Osvětlení!E643,Tabulka1[Skupina],0),2)</f>
        <v>3200</v>
      </c>
      <c r="M643" s="11">
        <f t="shared" si="24"/>
        <v>1.3248</v>
      </c>
    </row>
    <row r="644" spans="1:13" x14ac:dyDescent="0.35">
      <c r="A644" t="s">
        <v>161</v>
      </c>
      <c r="B644" t="s">
        <v>179</v>
      </c>
      <c r="C644" t="s">
        <v>23</v>
      </c>
      <c r="D644" t="s">
        <v>180</v>
      </c>
      <c r="E644" t="s">
        <v>278</v>
      </c>
      <c r="F644" t="s">
        <v>24</v>
      </c>
      <c r="G644">
        <v>4</v>
      </c>
      <c r="H644">
        <v>2</v>
      </c>
      <c r="I644">
        <v>36</v>
      </c>
      <c r="J644">
        <f t="shared" si="27"/>
        <v>5.3999999999999995</v>
      </c>
      <c r="K644">
        <f>INDEX(Tabulka1[],MATCH(Osvětlení!E644,Tabulka1[Skupina],0),2)</f>
        <v>3200</v>
      </c>
      <c r="M644" s="11">
        <f t="shared" ref="M644:M707" si="28">G644*H644*(I644+J644)*0.001</f>
        <v>0.33119999999999999</v>
      </c>
    </row>
    <row r="645" spans="1:13" x14ac:dyDescent="0.35">
      <c r="A645" t="s">
        <v>161</v>
      </c>
      <c r="B645" t="s">
        <v>179</v>
      </c>
      <c r="C645" t="s">
        <v>23</v>
      </c>
      <c r="D645" t="s">
        <v>182</v>
      </c>
      <c r="E645" t="s">
        <v>278</v>
      </c>
      <c r="F645" t="s">
        <v>24</v>
      </c>
      <c r="G645">
        <v>12</v>
      </c>
      <c r="H645">
        <v>4</v>
      </c>
      <c r="I645">
        <v>36</v>
      </c>
      <c r="J645">
        <f t="shared" si="27"/>
        <v>5.3999999999999995</v>
      </c>
      <c r="K645">
        <f>INDEX(Tabulka1[],MATCH(Osvětlení!E645,Tabulka1[Skupina],0),2)</f>
        <v>3200</v>
      </c>
      <c r="M645" s="11">
        <f t="shared" si="28"/>
        <v>1.9871999999999999</v>
      </c>
    </row>
    <row r="646" spans="1:13" x14ac:dyDescent="0.35">
      <c r="A646" t="s">
        <v>161</v>
      </c>
      <c r="B646" t="s">
        <v>179</v>
      </c>
      <c r="C646" t="s">
        <v>23</v>
      </c>
      <c r="D646" t="s">
        <v>182</v>
      </c>
      <c r="E646" t="s">
        <v>278</v>
      </c>
      <c r="F646" t="s">
        <v>24</v>
      </c>
      <c r="G646">
        <v>16</v>
      </c>
      <c r="H646">
        <v>2</v>
      </c>
      <c r="I646">
        <v>18</v>
      </c>
      <c r="J646">
        <f t="shared" si="27"/>
        <v>2.6999999999999997</v>
      </c>
      <c r="K646">
        <f>INDEX(Tabulka1[],MATCH(Osvětlení!E646,Tabulka1[Skupina],0),2)</f>
        <v>3200</v>
      </c>
      <c r="M646" s="11">
        <f t="shared" si="28"/>
        <v>0.66239999999999999</v>
      </c>
    </row>
    <row r="647" spans="1:13" x14ac:dyDescent="0.35">
      <c r="A647" t="s">
        <v>161</v>
      </c>
      <c r="B647" t="s">
        <v>179</v>
      </c>
      <c r="C647" t="s">
        <v>23</v>
      </c>
      <c r="D647" t="s">
        <v>182</v>
      </c>
      <c r="E647" t="s">
        <v>278</v>
      </c>
      <c r="F647" t="s">
        <v>24</v>
      </c>
      <c r="G647">
        <v>7</v>
      </c>
      <c r="H647">
        <v>2</v>
      </c>
      <c r="I647">
        <v>36</v>
      </c>
      <c r="J647">
        <f t="shared" si="27"/>
        <v>5.3999999999999995</v>
      </c>
      <c r="K647">
        <f>INDEX(Tabulka1[],MATCH(Osvětlení!E647,Tabulka1[Skupina],0),2)</f>
        <v>3200</v>
      </c>
      <c r="M647" s="11">
        <f t="shared" si="28"/>
        <v>0.5796</v>
      </c>
    </row>
    <row r="648" spans="1:13" x14ac:dyDescent="0.35">
      <c r="A648" t="s">
        <v>161</v>
      </c>
      <c r="B648" t="s">
        <v>179</v>
      </c>
      <c r="C648" t="s">
        <v>52</v>
      </c>
      <c r="D648" t="s">
        <v>181</v>
      </c>
      <c r="E648" t="s">
        <v>278</v>
      </c>
      <c r="F648" t="s">
        <v>24</v>
      </c>
      <c r="G648">
        <v>7</v>
      </c>
      <c r="H648">
        <v>2</v>
      </c>
      <c r="I648">
        <v>36</v>
      </c>
      <c r="J648">
        <f t="shared" si="27"/>
        <v>5.3999999999999995</v>
      </c>
      <c r="K648">
        <f>INDEX(Tabulka1[],MATCH(Osvětlení!E648,Tabulka1[Skupina],0),2)</f>
        <v>3200</v>
      </c>
      <c r="M648" s="11">
        <f t="shared" si="28"/>
        <v>0.5796</v>
      </c>
    </row>
    <row r="649" spans="1:13" x14ac:dyDescent="0.35">
      <c r="A649" t="s">
        <v>161</v>
      </c>
      <c r="B649" t="s">
        <v>179</v>
      </c>
      <c r="C649" t="s">
        <v>52</v>
      </c>
      <c r="D649" t="s">
        <v>181</v>
      </c>
      <c r="E649" t="s">
        <v>278</v>
      </c>
      <c r="F649" t="s">
        <v>24</v>
      </c>
      <c r="G649">
        <v>6</v>
      </c>
      <c r="H649">
        <v>2</v>
      </c>
      <c r="I649">
        <v>18</v>
      </c>
      <c r="J649">
        <f t="shared" si="27"/>
        <v>2.6999999999999997</v>
      </c>
      <c r="K649">
        <f>INDEX(Tabulka1[],MATCH(Osvětlení!E649,Tabulka1[Skupina],0),2)</f>
        <v>3200</v>
      </c>
      <c r="M649" s="11">
        <f t="shared" si="28"/>
        <v>0.24839999999999998</v>
      </c>
    </row>
    <row r="650" spans="1:13" x14ac:dyDescent="0.35">
      <c r="A650" t="s">
        <v>161</v>
      </c>
      <c r="B650" t="s">
        <v>179</v>
      </c>
      <c r="C650" t="s">
        <v>52</v>
      </c>
      <c r="D650" t="s">
        <v>181</v>
      </c>
      <c r="E650" t="s">
        <v>278</v>
      </c>
      <c r="F650" t="s">
        <v>24</v>
      </c>
      <c r="G650">
        <v>1</v>
      </c>
      <c r="H650">
        <v>4</v>
      </c>
      <c r="I650">
        <v>18</v>
      </c>
      <c r="J650">
        <f t="shared" si="27"/>
        <v>2.6999999999999997</v>
      </c>
      <c r="K650">
        <f>INDEX(Tabulka1[],MATCH(Osvětlení!E650,Tabulka1[Skupina],0),2)</f>
        <v>3200</v>
      </c>
      <c r="M650" s="11">
        <f t="shared" si="28"/>
        <v>8.2799999999999999E-2</v>
      </c>
    </row>
    <row r="651" spans="1:13" x14ac:dyDescent="0.35">
      <c r="A651" t="s">
        <v>161</v>
      </c>
      <c r="B651" t="s">
        <v>162</v>
      </c>
      <c r="C651" t="s">
        <v>27</v>
      </c>
      <c r="D651" t="s">
        <v>7</v>
      </c>
      <c r="E651" t="s">
        <v>278</v>
      </c>
      <c r="F651" t="s">
        <v>24</v>
      </c>
      <c r="G651">
        <v>22</v>
      </c>
      <c r="H651">
        <v>2</v>
      </c>
      <c r="I651">
        <v>18</v>
      </c>
      <c r="J651">
        <f t="shared" si="27"/>
        <v>2.6999999999999997</v>
      </c>
      <c r="K651">
        <f>INDEX(Tabulka1[],MATCH(Osvětlení!E651,Tabulka1[Skupina],0),2)</f>
        <v>3200</v>
      </c>
      <c r="M651" s="11">
        <f t="shared" si="28"/>
        <v>0.91079999999999994</v>
      </c>
    </row>
    <row r="652" spans="1:13" x14ac:dyDescent="0.35">
      <c r="A652" t="s">
        <v>161</v>
      </c>
      <c r="B652" t="s">
        <v>162</v>
      </c>
      <c r="C652" t="s">
        <v>27</v>
      </c>
      <c r="D652" t="s">
        <v>163</v>
      </c>
      <c r="E652" t="s">
        <v>36</v>
      </c>
      <c r="F652" t="s">
        <v>38</v>
      </c>
      <c r="G652">
        <v>1</v>
      </c>
      <c r="H652">
        <v>1</v>
      </c>
      <c r="I652">
        <v>100</v>
      </c>
      <c r="K652">
        <f>INDEX(Tabulka1[],MATCH(Osvětlení!E652,Tabulka1[Skupina],0),2)</f>
        <v>2000</v>
      </c>
      <c r="M652" s="11">
        <f t="shared" si="28"/>
        <v>0.1</v>
      </c>
    </row>
    <row r="653" spans="1:13" x14ac:dyDescent="0.35">
      <c r="A653" t="s">
        <v>161</v>
      </c>
      <c r="B653" t="s">
        <v>162</v>
      </c>
      <c r="C653" t="s">
        <v>27</v>
      </c>
      <c r="D653" t="s">
        <v>164</v>
      </c>
      <c r="E653" t="s">
        <v>36</v>
      </c>
      <c r="F653" t="s">
        <v>38</v>
      </c>
      <c r="G653">
        <v>4</v>
      </c>
      <c r="H653">
        <v>1</v>
      </c>
      <c r="I653">
        <v>60</v>
      </c>
      <c r="K653">
        <f>INDEX(Tabulka1[],MATCH(Osvětlení!E653,Tabulka1[Skupina],0),2)</f>
        <v>2000</v>
      </c>
      <c r="M653" s="11">
        <f t="shared" si="28"/>
        <v>0.24</v>
      </c>
    </row>
    <row r="654" spans="1:13" x14ac:dyDescent="0.35">
      <c r="A654" t="s">
        <v>161</v>
      </c>
      <c r="B654" t="s">
        <v>162</v>
      </c>
      <c r="C654" t="s">
        <v>27</v>
      </c>
      <c r="D654" t="s">
        <v>165</v>
      </c>
      <c r="E654" t="s">
        <v>36</v>
      </c>
      <c r="F654" t="s">
        <v>38</v>
      </c>
      <c r="G654">
        <v>2</v>
      </c>
      <c r="H654">
        <v>1</v>
      </c>
      <c r="I654">
        <v>60</v>
      </c>
      <c r="K654">
        <f>INDEX(Tabulka1[],MATCH(Osvětlení!E654,Tabulka1[Skupina],0),2)</f>
        <v>2000</v>
      </c>
      <c r="M654" s="11">
        <f t="shared" si="28"/>
        <v>0.12</v>
      </c>
    </row>
    <row r="655" spans="1:13" x14ac:dyDescent="0.35">
      <c r="A655" t="s">
        <v>161</v>
      </c>
      <c r="B655" t="s">
        <v>162</v>
      </c>
      <c r="C655" t="s">
        <v>27</v>
      </c>
      <c r="D655" t="s">
        <v>166</v>
      </c>
      <c r="E655" t="s">
        <v>282</v>
      </c>
      <c r="F655" t="s">
        <v>38</v>
      </c>
      <c r="G655">
        <v>4</v>
      </c>
      <c r="H655">
        <v>1</v>
      </c>
      <c r="I655">
        <v>60</v>
      </c>
      <c r="K655">
        <f>INDEX(Tabulka1[],MATCH(Osvětlení!E655,Tabulka1[Skupina],0),2)</f>
        <v>730</v>
      </c>
      <c r="M655" s="11">
        <f t="shared" si="28"/>
        <v>0.24</v>
      </c>
    </row>
    <row r="656" spans="1:13" x14ac:dyDescent="0.35">
      <c r="A656" t="s">
        <v>161</v>
      </c>
      <c r="B656" t="s">
        <v>162</v>
      </c>
      <c r="C656" t="s">
        <v>27</v>
      </c>
      <c r="D656" t="s">
        <v>169</v>
      </c>
      <c r="E656" t="s">
        <v>36</v>
      </c>
      <c r="F656" t="s">
        <v>38</v>
      </c>
      <c r="G656">
        <v>8</v>
      </c>
      <c r="H656">
        <v>1</v>
      </c>
      <c r="I656">
        <v>60</v>
      </c>
      <c r="K656">
        <f>INDEX(Tabulka1[],MATCH(Osvětlení!E656,Tabulka1[Skupina],0),2)</f>
        <v>2000</v>
      </c>
      <c r="M656" s="11">
        <f t="shared" si="28"/>
        <v>0.48</v>
      </c>
    </row>
    <row r="657" spans="1:13" x14ac:dyDescent="0.35">
      <c r="A657" t="s">
        <v>161</v>
      </c>
      <c r="B657" t="s">
        <v>162</v>
      </c>
      <c r="C657" t="s">
        <v>27</v>
      </c>
      <c r="D657" t="s">
        <v>168</v>
      </c>
      <c r="E657" t="s">
        <v>36</v>
      </c>
      <c r="F657" t="s">
        <v>38</v>
      </c>
      <c r="G657">
        <v>8</v>
      </c>
      <c r="H657">
        <v>1</v>
      </c>
      <c r="I657">
        <v>60</v>
      </c>
      <c r="K657">
        <f>INDEX(Tabulka1[],MATCH(Osvětlení!E657,Tabulka1[Skupina],0),2)</f>
        <v>2000</v>
      </c>
      <c r="M657" s="11">
        <f t="shared" si="28"/>
        <v>0.48</v>
      </c>
    </row>
    <row r="658" spans="1:13" x14ac:dyDescent="0.35">
      <c r="A658" t="s">
        <v>161</v>
      </c>
      <c r="B658" t="s">
        <v>162</v>
      </c>
      <c r="C658" t="s">
        <v>27</v>
      </c>
      <c r="D658" t="s">
        <v>167</v>
      </c>
      <c r="E658" t="s">
        <v>36</v>
      </c>
      <c r="F658" t="s">
        <v>24</v>
      </c>
      <c r="G658">
        <v>4</v>
      </c>
      <c r="H658">
        <v>2</v>
      </c>
      <c r="I658">
        <v>36</v>
      </c>
      <c r="J658">
        <f>I658*$J$1</f>
        <v>5.3999999999999995</v>
      </c>
      <c r="K658">
        <f>INDEX(Tabulka1[],MATCH(Osvětlení!E658,Tabulka1[Skupina],0),2)</f>
        <v>2000</v>
      </c>
      <c r="M658" s="11">
        <f t="shared" si="28"/>
        <v>0.33119999999999999</v>
      </c>
    </row>
    <row r="659" spans="1:13" x14ac:dyDescent="0.35">
      <c r="A659" t="s">
        <v>161</v>
      </c>
      <c r="B659" t="s">
        <v>162</v>
      </c>
      <c r="C659" t="s">
        <v>27</v>
      </c>
      <c r="D659" t="s">
        <v>36</v>
      </c>
      <c r="E659" t="s">
        <v>36</v>
      </c>
      <c r="F659" t="s">
        <v>24</v>
      </c>
      <c r="G659">
        <v>6</v>
      </c>
      <c r="H659">
        <v>2</v>
      </c>
      <c r="I659">
        <v>36</v>
      </c>
      <c r="J659">
        <f>I659*$J$1</f>
        <v>5.3999999999999995</v>
      </c>
      <c r="K659">
        <f>INDEX(Tabulka1[],MATCH(Osvětlení!E659,Tabulka1[Skupina],0),2)</f>
        <v>2000</v>
      </c>
      <c r="M659" s="11">
        <f t="shared" si="28"/>
        <v>0.49679999999999996</v>
      </c>
    </row>
    <row r="660" spans="1:13" x14ac:dyDescent="0.35">
      <c r="A660" t="s">
        <v>161</v>
      </c>
      <c r="B660" t="s">
        <v>162</v>
      </c>
      <c r="C660" t="s">
        <v>27</v>
      </c>
      <c r="D660" t="s">
        <v>170</v>
      </c>
      <c r="E660" t="s">
        <v>36</v>
      </c>
      <c r="F660" t="s">
        <v>24</v>
      </c>
      <c r="G660">
        <v>4</v>
      </c>
      <c r="H660">
        <v>2</v>
      </c>
      <c r="I660">
        <v>36</v>
      </c>
      <c r="J660">
        <f>I660*$J$1</f>
        <v>5.3999999999999995</v>
      </c>
      <c r="K660">
        <f>INDEX(Tabulka1[],MATCH(Osvětlení!E660,Tabulka1[Skupina],0),2)</f>
        <v>2000</v>
      </c>
      <c r="M660" s="11">
        <f t="shared" si="28"/>
        <v>0.33119999999999999</v>
      </c>
    </row>
    <row r="661" spans="1:13" x14ac:dyDescent="0.35">
      <c r="A661" t="s">
        <v>161</v>
      </c>
      <c r="B661" t="s">
        <v>162</v>
      </c>
      <c r="C661" t="s">
        <v>27</v>
      </c>
      <c r="D661" t="s">
        <v>170</v>
      </c>
      <c r="E661" t="s">
        <v>36</v>
      </c>
      <c r="F661" t="s">
        <v>24</v>
      </c>
      <c r="G661">
        <v>2</v>
      </c>
      <c r="H661">
        <v>2</v>
      </c>
      <c r="I661">
        <v>18</v>
      </c>
      <c r="J661">
        <f>I661*$J$1</f>
        <v>2.6999999999999997</v>
      </c>
      <c r="K661">
        <f>INDEX(Tabulka1[],MATCH(Osvětlení!E661,Tabulka1[Skupina],0),2)</f>
        <v>2000</v>
      </c>
      <c r="M661" s="11">
        <f t="shared" si="28"/>
        <v>8.2799999999999999E-2</v>
      </c>
    </row>
    <row r="662" spans="1:13" x14ac:dyDescent="0.35">
      <c r="A662" t="s">
        <v>161</v>
      </c>
      <c r="B662" t="s">
        <v>162</v>
      </c>
      <c r="C662" t="s">
        <v>27</v>
      </c>
      <c r="D662" t="s">
        <v>13</v>
      </c>
      <c r="E662" t="s">
        <v>280</v>
      </c>
      <c r="F662" t="s">
        <v>38</v>
      </c>
      <c r="G662">
        <v>1</v>
      </c>
      <c r="H662">
        <v>1</v>
      </c>
      <c r="I662">
        <v>60</v>
      </c>
      <c r="K662">
        <f>INDEX(Tabulka1[],MATCH(Osvětlení!E662,Tabulka1[Skupina],0),2)</f>
        <v>360</v>
      </c>
      <c r="M662" s="11">
        <f t="shared" si="28"/>
        <v>0.06</v>
      </c>
    </row>
    <row r="663" spans="1:13" x14ac:dyDescent="0.35">
      <c r="A663" t="s">
        <v>161</v>
      </c>
      <c r="B663" t="s">
        <v>162</v>
      </c>
      <c r="C663" t="s">
        <v>27</v>
      </c>
      <c r="D663" t="s">
        <v>171</v>
      </c>
      <c r="E663" t="s">
        <v>171</v>
      </c>
      <c r="F663" t="s">
        <v>24</v>
      </c>
      <c r="G663">
        <v>4</v>
      </c>
      <c r="H663">
        <v>2</v>
      </c>
      <c r="I663">
        <v>36</v>
      </c>
      <c r="J663">
        <f>I663*$J$1</f>
        <v>5.3999999999999995</v>
      </c>
      <c r="K663">
        <f>INDEX(Tabulka1[],MATCH(Osvětlení!E663,Tabulka1[Skupina],0),2)</f>
        <v>2200</v>
      </c>
      <c r="M663" s="11">
        <f t="shared" si="28"/>
        <v>0.33119999999999999</v>
      </c>
    </row>
    <row r="664" spans="1:13" x14ac:dyDescent="0.35">
      <c r="A664" t="s">
        <v>161</v>
      </c>
      <c r="B664" t="s">
        <v>162</v>
      </c>
      <c r="C664" t="s">
        <v>27</v>
      </c>
      <c r="D664" t="s">
        <v>11</v>
      </c>
      <c r="E664" t="s">
        <v>284</v>
      </c>
      <c r="F664" t="s">
        <v>24</v>
      </c>
      <c r="G664">
        <v>4</v>
      </c>
      <c r="H664">
        <v>2</v>
      </c>
      <c r="I664">
        <v>36</v>
      </c>
      <c r="J664">
        <f>I664*$J$1</f>
        <v>5.3999999999999995</v>
      </c>
      <c r="K664">
        <f>INDEX(Tabulka1[],MATCH(Osvětlení!E664,Tabulka1[Skupina],0),2)</f>
        <v>1100</v>
      </c>
      <c r="M664" s="11">
        <f t="shared" si="28"/>
        <v>0.33119999999999999</v>
      </c>
    </row>
    <row r="665" spans="1:13" x14ac:dyDescent="0.35">
      <c r="A665" t="s">
        <v>161</v>
      </c>
      <c r="B665" t="s">
        <v>162</v>
      </c>
      <c r="C665" t="s">
        <v>27</v>
      </c>
      <c r="D665" t="s">
        <v>172</v>
      </c>
      <c r="E665" t="s">
        <v>36</v>
      </c>
      <c r="F665" t="s">
        <v>24</v>
      </c>
      <c r="G665">
        <v>3</v>
      </c>
      <c r="H665">
        <v>2</v>
      </c>
      <c r="I665">
        <v>36</v>
      </c>
      <c r="J665">
        <f>I665*$J$1</f>
        <v>5.3999999999999995</v>
      </c>
      <c r="K665">
        <f>INDEX(Tabulka1[],MATCH(Osvětlení!E665,Tabulka1[Skupina],0),2)</f>
        <v>2000</v>
      </c>
      <c r="M665" s="11">
        <f t="shared" si="28"/>
        <v>0.24839999999999998</v>
      </c>
    </row>
    <row r="666" spans="1:13" x14ac:dyDescent="0.35">
      <c r="A666" t="s">
        <v>161</v>
      </c>
      <c r="B666" t="s">
        <v>162</v>
      </c>
      <c r="C666" t="s">
        <v>27</v>
      </c>
      <c r="D666" t="s">
        <v>172</v>
      </c>
      <c r="E666" t="s">
        <v>36</v>
      </c>
      <c r="F666" t="s">
        <v>50</v>
      </c>
      <c r="G666">
        <v>2</v>
      </c>
      <c r="H666">
        <v>1</v>
      </c>
      <c r="I666">
        <v>36</v>
      </c>
      <c r="K666">
        <f>INDEX(Tabulka1[],MATCH(Osvětlení!E666,Tabulka1[Skupina],0),2)</f>
        <v>2000</v>
      </c>
      <c r="M666" s="11">
        <f t="shared" si="28"/>
        <v>7.2000000000000008E-2</v>
      </c>
    </row>
    <row r="667" spans="1:13" x14ac:dyDescent="0.35">
      <c r="A667" t="s">
        <v>161</v>
      </c>
      <c r="B667" t="s">
        <v>162</v>
      </c>
      <c r="C667" t="s">
        <v>27</v>
      </c>
      <c r="D667" t="s">
        <v>173</v>
      </c>
      <c r="E667" t="s">
        <v>36</v>
      </c>
      <c r="F667" t="s">
        <v>24</v>
      </c>
      <c r="G667">
        <v>1</v>
      </c>
      <c r="H667">
        <v>2</v>
      </c>
      <c r="I667">
        <v>36</v>
      </c>
      <c r="J667">
        <f>I667*$J$1</f>
        <v>5.3999999999999995</v>
      </c>
      <c r="K667">
        <f>INDEX(Tabulka1[],MATCH(Osvětlení!E667,Tabulka1[Skupina],0),2)</f>
        <v>2000</v>
      </c>
      <c r="M667" s="11">
        <f t="shared" si="28"/>
        <v>8.2799999999999999E-2</v>
      </c>
    </row>
    <row r="668" spans="1:13" x14ac:dyDescent="0.35">
      <c r="A668" t="s">
        <v>161</v>
      </c>
      <c r="B668" t="s">
        <v>162</v>
      </c>
      <c r="C668" t="s">
        <v>27</v>
      </c>
      <c r="D668" t="s">
        <v>173</v>
      </c>
      <c r="E668" t="s">
        <v>36</v>
      </c>
      <c r="F668" t="s">
        <v>50</v>
      </c>
      <c r="G668">
        <v>1</v>
      </c>
      <c r="H668">
        <v>1</v>
      </c>
      <c r="I668">
        <v>36</v>
      </c>
      <c r="K668">
        <f>INDEX(Tabulka1[],MATCH(Osvětlení!E668,Tabulka1[Skupina],0),2)</f>
        <v>2000</v>
      </c>
      <c r="M668" s="11">
        <f t="shared" si="28"/>
        <v>3.6000000000000004E-2</v>
      </c>
    </row>
    <row r="669" spans="1:13" x14ac:dyDescent="0.35">
      <c r="A669" t="s">
        <v>161</v>
      </c>
      <c r="B669" t="s">
        <v>162</v>
      </c>
      <c r="C669" t="s">
        <v>27</v>
      </c>
      <c r="D669" t="s">
        <v>13</v>
      </c>
      <c r="E669" t="s">
        <v>280</v>
      </c>
      <c r="F669" t="s">
        <v>38</v>
      </c>
      <c r="G669">
        <v>1</v>
      </c>
      <c r="H669">
        <v>1</v>
      </c>
      <c r="I669">
        <v>60</v>
      </c>
      <c r="K669">
        <f>INDEX(Tabulka1[],MATCH(Osvětlení!E669,Tabulka1[Skupina],0),2)</f>
        <v>360</v>
      </c>
      <c r="M669" s="11">
        <f t="shared" si="28"/>
        <v>0.06</v>
      </c>
    </row>
    <row r="670" spans="1:13" x14ac:dyDescent="0.35">
      <c r="A670" t="s">
        <v>161</v>
      </c>
      <c r="B670" t="s">
        <v>179</v>
      </c>
      <c r="C670" t="s">
        <v>27</v>
      </c>
      <c r="D670" t="s">
        <v>183</v>
      </c>
      <c r="E670" t="s">
        <v>278</v>
      </c>
      <c r="F670" t="s">
        <v>24</v>
      </c>
      <c r="G670">
        <v>34</v>
      </c>
      <c r="H670">
        <v>2</v>
      </c>
      <c r="I670">
        <v>18</v>
      </c>
      <c r="J670">
        <f t="shared" ref="J670:J680" si="29">I670*$J$1</f>
        <v>2.6999999999999997</v>
      </c>
      <c r="K670">
        <f>INDEX(Tabulka1[],MATCH(Osvětlení!E670,Tabulka1[Skupina],0),2)</f>
        <v>3200</v>
      </c>
      <c r="M670" s="11">
        <f t="shared" si="28"/>
        <v>1.4076</v>
      </c>
    </row>
    <row r="671" spans="1:13" x14ac:dyDescent="0.35">
      <c r="A671" t="s">
        <v>161</v>
      </c>
      <c r="B671" t="s">
        <v>179</v>
      </c>
      <c r="C671" t="s">
        <v>68</v>
      </c>
      <c r="D671" t="s">
        <v>184</v>
      </c>
      <c r="E671" t="s">
        <v>278</v>
      </c>
      <c r="F671" t="s">
        <v>24</v>
      </c>
      <c r="G671">
        <v>76</v>
      </c>
      <c r="H671">
        <v>2</v>
      </c>
      <c r="I671">
        <v>18</v>
      </c>
      <c r="J671">
        <f t="shared" si="29"/>
        <v>2.6999999999999997</v>
      </c>
      <c r="K671">
        <f>INDEX(Tabulka1[],MATCH(Osvětlení!E671,Tabulka1[Skupina],0),2)</f>
        <v>3200</v>
      </c>
      <c r="M671" s="11">
        <f t="shared" si="28"/>
        <v>3.1464000000000003</v>
      </c>
    </row>
    <row r="672" spans="1:13" x14ac:dyDescent="0.35">
      <c r="A672" t="s">
        <v>161</v>
      </c>
      <c r="B672" t="s">
        <v>179</v>
      </c>
      <c r="C672" t="s">
        <v>185</v>
      </c>
      <c r="D672" t="s">
        <v>186</v>
      </c>
      <c r="E672" t="s">
        <v>278</v>
      </c>
      <c r="F672" t="s">
        <v>24</v>
      </c>
      <c r="G672">
        <v>57</v>
      </c>
      <c r="H672">
        <v>2</v>
      </c>
      <c r="I672">
        <v>18</v>
      </c>
      <c r="J672">
        <f t="shared" si="29"/>
        <v>2.6999999999999997</v>
      </c>
      <c r="K672">
        <f>INDEX(Tabulka1[],MATCH(Osvětlení!E672,Tabulka1[Skupina],0),2)</f>
        <v>3200</v>
      </c>
      <c r="M672" s="11">
        <f t="shared" si="28"/>
        <v>2.3597999999999999</v>
      </c>
    </row>
    <row r="673" spans="1:13" x14ac:dyDescent="0.35">
      <c r="A673" t="s">
        <v>161</v>
      </c>
      <c r="B673" t="s">
        <v>179</v>
      </c>
      <c r="C673" t="s">
        <v>187</v>
      </c>
      <c r="D673" t="s">
        <v>188</v>
      </c>
      <c r="E673" t="s">
        <v>278</v>
      </c>
      <c r="F673" t="s">
        <v>24</v>
      </c>
      <c r="G673">
        <v>34</v>
      </c>
      <c r="H673">
        <v>2</v>
      </c>
      <c r="I673">
        <v>18</v>
      </c>
      <c r="J673">
        <f t="shared" si="29"/>
        <v>2.6999999999999997</v>
      </c>
      <c r="K673">
        <f>INDEX(Tabulka1[],MATCH(Osvětlení!E673,Tabulka1[Skupina],0),2)</f>
        <v>3200</v>
      </c>
      <c r="M673" s="11">
        <f t="shared" si="28"/>
        <v>1.4076</v>
      </c>
    </row>
    <row r="674" spans="1:13" x14ac:dyDescent="0.35">
      <c r="A674" t="s">
        <v>161</v>
      </c>
      <c r="B674" t="s">
        <v>179</v>
      </c>
      <c r="C674" t="s">
        <v>187</v>
      </c>
      <c r="D674" t="s">
        <v>188</v>
      </c>
      <c r="E674" t="s">
        <v>278</v>
      </c>
      <c r="F674" t="s">
        <v>24</v>
      </c>
      <c r="G674">
        <v>6</v>
      </c>
      <c r="H674">
        <v>2</v>
      </c>
      <c r="I674">
        <v>36</v>
      </c>
      <c r="J674">
        <f t="shared" si="29"/>
        <v>5.3999999999999995</v>
      </c>
      <c r="K674">
        <f>INDEX(Tabulka1[],MATCH(Osvětlení!E674,Tabulka1[Skupina],0),2)</f>
        <v>3200</v>
      </c>
      <c r="M674" s="11">
        <f t="shared" si="28"/>
        <v>0.49679999999999996</v>
      </c>
    </row>
    <row r="675" spans="1:13" x14ac:dyDescent="0.35">
      <c r="A675" t="s">
        <v>161</v>
      </c>
      <c r="B675" t="s">
        <v>179</v>
      </c>
      <c r="C675" t="s">
        <v>187</v>
      </c>
      <c r="D675" t="s">
        <v>188</v>
      </c>
      <c r="E675" t="s">
        <v>278</v>
      </c>
      <c r="F675" t="s">
        <v>24</v>
      </c>
      <c r="G675">
        <v>6</v>
      </c>
      <c r="H675">
        <v>3</v>
      </c>
      <c r="I675">
        <v>18</v>
      </c>
      <c r="J675">
        <f t="shared" si="29"/>
        <v>2.6999999999999997</v>
      </c>
      <c r="K675">
        <f>INDEX(Tabulka1[],MATCH(Osvětlení!E675,Tabulka1[Skupina],0),2)</f>
        <v>3200</v>
      </c>
      <c r="M675" s="11">
        <f t="shared" si="28"/>
        <v>0.37259999999999999</v>
      </c>
    </row>
    <row r="676" spans="1:13" x14ac:dyDescent="0.35">
      <c r="A676" t="s">
        <v>189</v>
      </c>
      <c r="B676" t="s">
        <v>190</v>
      </c>
      <c r="C676" t="s">
        <v>23</v>
      </c>
      <c r="D676" t="s">
        <v>191</v>
      </c>
      <c r="E676" t="s">
        <v>519</v>
      </c>
      <c r="F676" t="s">
        <v>24</v>
      </c>
      <c r="G676">
        <v>65</v>
      </c>
      <c r="H676">
        <v>2</v>
      </c>
      <c r="I676">
        <v>36</v>
      </c>
      <c r="J676">
        <f t="shared" si="29"/>
        <v>5.3999999999999995</v>
      </c>
      <c r="K676">
        <f>INDEX(Tabulka1[],MATCH(Osvětlení!E676,Tabulka1[Skupina],0),2)</f>
        <v>1000</v>
      </c>
      <c r="M676" s="11">
        <f t="shared" si="28"/>
        <v>5.3819999999999997</v>
      </c>
    </row>
    <row r="677" spans="1:13" x14ac:dyDescent="0.35">
      <c r="A677" t="s">
        <v>189</v>
      </c>
      <c r="B677" t="s">
        <v>190</v>
      </c>
      <c r="C677" t="s">
        <v>23</v>
      </c>
      <c r="D677" t="s">
        <v>191</v>
      </c>
      <c r="E677" t="s">
        <v>519</v>
      </c>
      <c r="F677" t="s">
        <v>24</v>
      </c>
      <c r="G677">
        <v>9</v>
      </c>
      <c r="H677">
        <v>4</v>
      </c>
      <c r="I677">
        <v>18</v>
      </c>
      <c r="J677">
        <f t="shared" si="29"/>
        <v>2.6999999999999997</v>
      </c>
      <c r="K677">
        <f>INDEX(Tabulka1[],MATCH(Osvětlení!E677,Tabulka1[Skupina],0),2)</f>
        <v>1000</v>
      </c>
      <c r="M677" s="11">
        <f t="shared" si="28"/>
        <v>0.74519999999999997</v>
      </c>
    </row>
    <row r="678" spans="1:13" x14ac:dyDescent="0.35">
      <c r="A678" t="s">
        <v>189</v>
      </c>
      <c r="B678" t="s">
        <v>190</v>
      </c>
      <c r="C678" t="s">
        <v>23</v>
      </c>
      <c r="D678" t="s">
        <v>191</v>
      </c>
      <c r="E678" t="s">
        <v>519</v>
      </c>
      <c r="F678" t="s">
        <v>24</v>
      </c>
      <c r="G678">
        <v>3</v>
      </c>
      <c r="H678">
        <v>1</v>
      </c>
      <c r="I678">
        <v>36</v>
      </c>
      <c r="J678">
        <f t="shared" si="29"/>
        <v>5.3999999999999995</v>
      </c>
      <c r="K678">
        <f>INDEX(Tabulka1[],MATCH(Osvětlení!E678,Tabulka1[Skupina],0),2)</f>
        <v>1000</v>
      </c>
      <c r="M678" s="11">
        <f t="shared" si="28"/>
        <v>0.12419999999999999</v>
      </c>
    </row>
    <row r="679" spans="1:13" x14ac:dyDescent="0.35">
      <c r="A679" t="s">
        <v>189</v>
      </c>
      <c r="B679" t="s">
        <v>190</v>
      </c>
      <c r="C679" t="s">
        <v>23</v>
      </c>
      <c r="D679" t="s">
        <v>191</v>
      </c>
      <c r="E679" t="s">
        <v>519</v>
      </c>
      <c r="F679" t="s">
        <v>24</v>
      </c>
      <c r="G679">
        <v>8</v>
      </c>
      <c r="H679">
        <v>1</v>
      </c>
      <c r="I679">
        <v>36</v>
      </c>
      <c r="J679">
        <f t="shared" si="29"/>
        <v>5.3999999999999995</v>
      </c>
      <c r="K679">
        <f>INDEX(Tabulka1[],MATCH(Osvětlení!E679,Tabulka1[Skupina],0),2)</f>
        <v>1000</v>
      </c>
      <c r="M679" s="11">
        <f t="shared" si="28"/>
        <v>0.33119999999999999</v>
      </c>
    </row>
    <row r="680" spans="1:13" x14ac:dyDescent="0.35">
      <c r="A680" t="s">
        <v>189</v>
      </c>
      <c r="B680" t="s">
        <v>190</v>
      </c>
      <c r="C680" t="s">
        <v>23</v>
      </c>
      <c r="D680" t="s">
        <v>191</v>
      </c>
      <c r="E680" t="s">
        <v>519</v>
      </c>
      <c r="F680" t="s">
        <v>24</v>
      </c>
      <c r="G680">
        <v>4</v>
      </c>
      <c r="H680">
        <v>1</v>
      </c>
      <c r="I680">
        <v>18</v>
      </c>
      <c r="J680">
        <f t="shared" si="29"/>
        <v>2.6999999999999997</v>
      </c>
      <c r="K680">
        <f>INDEX(Tabulka1[],MATCH(Osvětlení!E680,Tabulka1[Skupina],0),2)</f>
        <v>1000</v>
      </c>
      <c r="M680" s="11">
        <f t="shared" si="28"/>
        <v>8.2799999999999999E-2</v>
      </c>
    </row>
    <row r="681" spans="1:13" x14ac:dyDescent="0.35">
      <c r="A681" t="s">
        <v>189</v>
      </c>
      <c r="B681" t="s">
        <v>190</v>
      </c>
      <c r="C681" t="s">
        <v>23</v>
      </c>
      <c r="D681" t="s">
        <v>191</v>
      </c>
      <c r="E681" t="s">
        <v>519</v>
      </c>
      <c r="F681" t="s">
        <v>38</v>
      </c>
      <c r="G681">
        <v>12</v>
      </c>
      <c r="H681">
        <v>1</v>
      </c>
      <c r="I681">
        <v>60</v>
      </c>
      <c r="K681">
        <f>INDEX(Tabulka1[],MATCH(Osvětlení!E681,Tabulka1[Skupina],0),2)</f>
        <v>1000</v>
      </c>
      <c r="M681" s="11">
        <f t="shared" si="28"/>
        <v>0.72</v>
      </c>
    </row>
    <row r="682" spans="1:13" x14ac:dyDescent="0.35">
      <c r="A682" t="s">
        <v>189</v>
      </c>
      <c r="B682" t="s">
        <v>190</v>
      </c>
      <c r="C682" t="s">
        <v>23</v>
      </c>
      <c r="D682" t="s">
        <v>191</v>
      </c>
      <c r="E682" t="s">
        <v>519</v>
      </c>
      <c r="F682" t="s">
        <v>266</v>
      </c>
      <c r="G682">
        <v>32</v>
      </c>
      <c r="H682">
        <v>1</v>
      </c>
      <c r="I682">
        <v>60</v>
      </c>
      <c r="K682">
        <f>INDEX(Tabulka1[],MATCH(Osvětlení!E682,Tabulka1[Skupina],0),2)</f>
        <v>1000</v>
      </c>
      <c r="M682" s="11">
        <f t="shared" si="28"/>
        <v>1.92</v>
      </c>
    </row>
    <row r="683" spans="1:13" x14ac:dyDescent="0.35">
      <c r="A683" t="s">
        <v>189</v>
      </c>
      <c r="B683" t="s">
        <v>190</v>
      </c>
      <c r="C683" t="s">
        <v>23</v>
      </c>
      <c r="D683" t="s">
        <v>191</v>
      </c>
      <c r="E683" t="s">
        <v>519</v>
      </c>
      <c r="F683" t="s">
        <v>24</v>
      </c>
      <c r="G683">
        <v>18</v>
      </c>
      <c r="H683">
        <v>2</v>
      </c>
      <c r="I683">
        <v>15</v>
      </c>
      <c r="J683">
        <f>I683*$J$1</f>
        <v>2.25</v>
      </c>
      <c r="K683">
        <f>INDEX(Tabulka1[],MATCH(Osvětlení!E683,Tabulka1[Skupina],0),2)</f>
        <v>1000</v>
      </c>
      <c r="M683" s="11">
        <f t="shared" si="28"/>
        <v>0.621</v>
      </c>
    </row>
    <row r="684" spans="1:13" x14ac:dyDescent="0.35">
      <c r="A684" t="s">
        <v>189</v>
      </c>
      <c r="B684" t="s">
        <v>190</v>
      </c>
      <c r="C684" t="s">
        <v>52</v>
      </c>
      <c r="D684" t="s">
        <v>192</v>
      </c>
      <c r="E684" t="s">
        <v>280</v>
      </c>
      <c r="F684" t="s">
        <v>24</v>
      </c>
      <c r="G684">
        <v>53</v>
      </c>
      <c r="H684">
        <v>2</v>
      </c>
      <c r="I684">
        <v>36</v>
      </c>
      <c r="J684">
        <f>I684*$J$1</f>
        <v>5.3999999999999995</v>
      </c>
      <c r="K684">
        <f>INDEX(Tabulka1[],MATCH(Osvětlení!E684,Tabulka1[Skupina],0),2)</f>
        <v>360</v>
      </c>
      <c r="M684" s="11">
        <f t="shared" si="28"/>
        <v>4.3883999999999999</v>
      </c>
    </row>
    <row r="685" spans="1:13" x14ac:dyDescent="0.35">
      <c r="A685" t="s">
        <v>189</v>
      </c>
      <c r="B685" t="s">
        <v>190</v>
      </c>
      <c r="C685" t="s">
        <v>52</v>
      </c>
      <c r="D685" t="s">
        <v>192</v>
      </c>
      <c r="E685" t="s">
        <v>280</v>
      </c>
      <c r="F685" t="s">
        <v>193</v>
      </c>
      <c r="G685">
        <v>6</v>
      </c>
      <c r="H685">
        <v>1</v>
      </c>
      <c r="I685">
        <v>100</v>
      </c>
      <c r="K685">
        <f>INDEX(Tabulka1[],MATCH(Osvětlení!E685,Tabulka1[Skupina],0),2)</f>
        <v>360</v>
      </c>
      <c r="M685" s="11">
        <f t="shared" si="28"/>
        <v>0.6</v>
      </c>
    </row>
    <row r="686" spans="1:13" x14ac:dyDescent="0.35">
      <c r="A686" t="s">
        <v>189</v>
      </c>
      <c r="B686" t="s">
        <v>190</v>
      </c>
      <c r="C686" t="s">
        <v>52</v>
      </c>
      <c r="D686" t="s">
        <v>192</v>
      </c>
      <c r="E686" t="s">
        <v>280</v>
      </c>
      <c r="F686" t="s">
        <v>38</v>
      </c>
      <c r="G686">
        <v>11</v>
      </c>
      <c r="H686">
        <v>1</v>
      </c>
      <c r="I686">
        <v>60</v>
      </c>
      <c r="K686">
        <f>INDEX(Tabulka1[],MATCH(Osvětlení!E686,Tabulka1[Skupina],0),2)</f>
        <v>360</v>
      </c>
      <c r="M686" s="11">
        <f t="shared" si="28"/>
        <v>0.66</v>
      </c>
    </row>
    <row r="687" spans="1:13" x14ac:dyDescent="0.35">
      <c r="A687" t="s">
        <v>189</v>
      </c>
      <c r="B687" t="s">
        <v>190</v>
      </c>
      <c r="C687" t="s">
        <v>52</v>
      </c>
      <c r="D687" t="s">
        <v>192</v>
      </c>
      <c r="E687" t="s">
        <v>280</v>
      </c>
      <c r="F687" t="s">
        <v>24</v>
      </c>
      <c r="G687">
        <v>5</v>
      </c>
      <c r="H687">
        <v>2</v>
      </c>
      <c r="I687">
        <v>18</v>
      </c>
      <c r="J687">
        <f>I687*$J$1</f>
        <v>2.6999999999999997</v>
      </c>
      <c r="K687">
        <f>INDEX(Tabulka1[],MATCH(Osvětlení!E687,Tabulka1[Skupina],0),2)</f>
        <v>360</v>
      </c>
      <c r="M687" s="11">
        <f t="shared" si="28"/>
        <v>0.20700000000000002</v>
      </c>
    </row>
    <row r="688" spans="1:13" x14ac:dyDescent="0.35">
      <c r="A688" t="s">
        <v>189</v>
      </c>
      <c r="B688" t="s">
        <v>190</v>
      </c>
      <c r="C688" t="s">
        <v>52</v>
      </c>
      <c r="D688" t="s">
        <v>192</v>
      </c>
      <c r="E688" t="s">
        <v>280</v>
      </c>
      <c r="F688" t="s">
        <v>24</v>
      </c>
      <c r="G688">
        <v>2</v>
      </c>
      <c r="H688">
        <v>2</v>
      </c>
      <c r="I688">
        <v>36</v>
      </c>
      <c r="J688">
        <f>I688*$J$1</f>
        <v>5.3999999999999995</v>
      </c>
      <c r="K688">
        <f>INDEX(Tabulka1[],MATCH(Osvětlení!E688,Tabulka1[Skupina],0),2)</f>
        <v>360</v>
      </c>
      <c r="M688" s="11">
        <f t="shared" si="28"/>
        <v>0.1656</v>
      </c>
    </row>
    <row r="689" spans="1:13" x14ac:dyDescent="0.35">
      <c r="A689" t="s">
        <v>203</v>
      </c>
      <c r="B689" t="s">
        <v>194</v>
      </c>
      <c r="C689" t="s">
        <v>52</v>
      </c>
      <c r="D689" t="s">
        <v>195</v>
      </c>
      <c r="E689" t="s">
        <v>520</v>
      </c>
      <c r="F689" t="s">
        <v>24</v>
      </c>
      <c r="G689">
        <v>16</v>
      </c>
      <c r="H689">
        <v>3</v>
      </c>
      <c r="I689">
        <v>36</v>
      </c>
      <c r="J689">
        <f>I689*$J$1</f>
        <v>5.3999999999999995</v>
      </c>
      <c r="K689">
        <f>INDEX(Tabulka1[],MATCH(Osvětlení!E689,Tabulka1[Skupina],0),2)</f>
        <v>1500</v>
      </c>
      <c r="M689" s="11">
        <f t="shared" si="28"/>
        <v>1.9871999999999999</v>
      </c>
    </row>
    <row r="690" spans="1:13" x14ac:dyDescent="0.35">
      <c r="A690" t="s">
        <v>203</v>
      </c>
      <c r="B690" t="s">
        <v>194</v>
      </c>
      <c r="C690" t="s">
        <v>52</v>
      </c>
      <c r="D690" t="s">
        <v>196</v>
      </c>
      <c r="E690" t="s">
        <v>284</v>
      </c>
      <c r="F690" t="s">
        <v>197</v>
      </c>
      <c r="G690">
        <v>4</v>
      </c>
      <c r="H690">
        <v>1</v>
      </c>
      <c r="I690">
        <v>200</v>
      </c>
      <c r="K690">
        <f>INDEX(Tabulka1[],MATCH(Osvětlení!E690,Tabulka1[Skupina],0),2)</f>
        <v>1100</v>
      </c>
      <c r="M690" s="11">
        <f t="shared" si="28"/>
        <v>0.8</v>
      </c>
    </row>
    <row r="691" spans="1:13" x14ac:dyDescent="0.35">
      <c r="A691" t="s">
        <v>203</v>
      </c>
      <c r="B691" t="s">
        <v>194</v>
      </c>
      <c r="C691" t="s">
        <v>52</v>
      </c>
      <c r="D691" t="s">
        <v>198</v>
      </c>
      <c r="E691" t="s">
        <v>284</v>
      </c>
      <c r="F691" t="s">
        <v>24</v>
      </c>
      <c r="G691">
        <v>3</v>
      </c>
      <c r="H691">
        <v>4</v>
      </c>
      <c r="I691">
        <v>36</v>
      </c>
      <c r="J691">
        <f>I691*$J$1</f>
        <v>5.3999999999999995</v>
      </c>
      <c r="K691">
        <f>INDEX(Tabulka1[],MATCH(Osvětlení!E691,Tabulka1[Skupina],0),2)</f>
        <v>1100</v>
      </c>
      <c r="M691" s="11">
        <f t="shared" si="28"/>
        <v>0.49679999999999996</v>
      </c>
    </row>
    <row r="692" spans="1:13" x14ac:dyDescent="0.35">
      <c r="A692" t="s">
        <v>203</v>
      </c>
      <c r="B692" t="s">
        <v>194</v>
      </c>
      <c r="C692" t="s">
        <v>52</v>
      </c>
      <c r="D692" t="s">
        <v>199</v>
      </c>
      <c r="E692" t="s">
        <v>284</v>
      </c>
      <c r="F692" t="s">
        <v>24</v>
      </c>
      <c r="G692">
        <v>6</v>
      </c>
      <c r="H692">
        <v>2</v>
      </c>
      <c r="I692">
        <v>36</v>
      </c>
      <c r="J692">
        <f>I692*$J$1</f>
        <v>5.3999999999999995</v>
      </c>
      <c r="K692">
        <f>INDEX(Tabulka1[],MATCH(Osvětlení!E692,Tabulka1[Skupina],0),2)</f>
        <v>1100</v>
      </c>
      <c r="M692" s="11">
        <f t="shared" si="28"/>
        <v>0.49679999999999996</v>
      </c>
    </row>
    <row r="693" spans="1:13" x14ac:dyDescent="0.35">
      <c r="A693" t="s">
        <v>203</v>
      </c>
      <c r="B693" t="s">
        <v>194</v>
      </c>
      <c r="C693" t="s">
        <v>52</v>
      </c>
      <c r="D693" t="s">
        <v>13</v>
      </c>
      <c r="E693" t="s">
        <v>280</v>
      </c>
      <c r="F693" t="s">
        <v>38</v>
      </c>
      <c r="G693">
        <v>1</v>
      </c>
      <c r="H693">
        <v>1</v>
      </c>
      <c r="I693">
        <v>60</v>
      </c>
      <c r="K693">
        <f>INDEX(Tabulka1[],MATCH(Osvětlení!E693,Tabulka1[Skupina],0),2)</f>
        <v>360</v>
      </c>
      <c r="M693" s="11">
        <f t="shared" si="28"/>
        <v>0.06</v>
      </c>
    </row>
    <row r="694" spans="1:13" x14ac:dyDescent="0.35">
      <c r="A694" t="s">
        <v>203</v>
      </c>
      <c r="B694" t="s">
        <v>194</v>
      </c>
      <c r="C694" t="s">
        <v>52</v>
      </c>
      <c r="D694" t="s">
        <v>200</v>
      </c>
      <c r="E694" t="s">
        <v>278</v>
      </c>
      <c r="F694" t="s">
        <v>24</v>
      </c>
      <c r="G694">
        <v>2</v>
      </c>
      <c r="H694">
        <v>3</v>
      </c>
      <c r="I694">
        <v>36</v>
      </c>
      <c r="J694">
        <f>I694*$J$1</f>
        <v>5.3999999999999995</v>
      </c>
      <c r="K694">
        <f>INDEX(Tabulka1[],MATCH(Osvětlení!E694,Tabulka1[Skupina],0),2)</f>
        <v>3200</v>
      </c>
      <c r="M694" s="11">
        <f t="shared" si="28"/>
        <v>0.24839999999999998</v>
      </c>
    </row>
    <row r="695" spans="1:13" x14ac:dyDescent="0.35">
      <c r="A695" t="s">
        <v>203</v>
      </c>
      <c r="B695" t="s">
        <v>194</v>
      </c>
      <c r="C695" t="s">
        <v>52</v>
      </c>
      <c r="D695" t="s">
        <v>201</v>
      </c>
      <c r="E695" t="s">
        <v>280</v>
      </c>
      <c r="F695" t="s">
        <v>24</v>
      </c>
      <c r="G695">
        <v>2</v>
      </c>
      <c r="H695">
        <v>3</v>
      </c>
      <c r="I695">
        <v>36</v>
      </c>
      <c r="J695">
        <f>I695*$J$1</f>
        <v>5.3999999999999995</v>
      </c>
      <c r="K695">
        <f>INDEX(Tabulka1[],MATCH(Osvětlení!E695,Tabulka1[Skupina],0),2)</f>
        <v>360</v>
      </c>
      <c r="M695" s="11">
        <f t="shared" si="28"/>
        <v>0.24839999999999998</v>
      </c>
    </row>
    <row r="696" spans="1:13" x14ac:dyDescent="0.35">
      <c r="A696" t="s">
        <v>203</v>
      </c>
      <c r="B696" t="s">
        <v>194</v>
      </c>
      <c r="C696" t="s">
        <v>52</v>
      </c>
      <c r="D696" t="s">
        <v>201</v>
      </c>
      <c r="E696" t="s">
        <v>280</v>
      </c>
      <c r="F696" t="s">
        <v>38</v>
      </c>
      <c r="G696">
        <v>1</v>
      </c>
      <c r="H696">
        <v>1</v>
      </c>
      <c r="I696">
        <v>100</v>
      </c>
      <c r="K696">
        <f>INDEX(Tabulka1[],MATCH(Osvětlení!E696,Tabulka1[Skupina],0),2)</f>
        <v>360</v>
      </c>
      <c r="M696" s="11">
        <f t="shared" si="28"/>
        <v>0.1</v>
      </c>
    </row>
    <row r="697" spans="1:13" x14ac:dyDescent="0.35">
      <c r="A697" t="s">
        <v>203</v>
      </c>
      <c r="B697" t="s">
        <v>202</v>
      </c>
      <c r="C697" t="s">
        <v>52</v>
      </c>
      <c r="D697" t="s">
        <v>204</v>
      </c>
      <c r="E697" t="s">
        <v>36</v>
      </c>
      <c r="F697" t="s">
        <v>24</v>
      </c>
      <c r="G697">
        <v>5</v>
      </c>
      <c r="H697">
        <v>2</v>
      </c>
      <c r="I697">
        <v>36</v>
      </c>
      <c r="J697">
        <f>I697*$J$1</f>
        <v>5.3999999999999995</v>
      </c>
      <c r="K697">
        <f>INDEX(Tabulka1[],MATCH(Osvětlení!E697,Tabulka1[Skupina],0),2)</f>
        <v>2000</v>
      </c>
      <c r="M697" s="11">
        <f t="shared" si="28"/>
        <v>0.41400000000000003</v>
      </c>
    </row>
    <row r="698" spans="1:13" x14ac:dyDescent="0.35">
      <c r="A698" t="s">
        <v>203</v>
      </c>
      <c r="B698" t="s">
        <v>202</v>
      </c>
      <c r="C698" t="s">
        <v>52</v>
      </c>
      <c r="D698" t="s">
        <v>205</v>
      </c>
      <c r="E698" t="s">
        <v>282</v>
      </c>
      <c r="F698" t="s">
        <v>38</v>
      </c>
      <c r="G698">
        <v>4</v>
      </c>
      <c r="H698">
        <v>1</v>
      </c>
      <c r="I698">
        <v>60</v>
      </c>
      <c r="K698">
        <f>INDEX(Tabulka1[],MATCH(Osvětlení!E698,Tabulka1[Skupina],0),2)</f>
        <v>730</v>
      </c>
      <c r="M698" s="11">
        <f t="shared" si="28"/>
        <v>0.24</v>
      </c>
    </row>
    <row r="699" spans="1:13" x14ac:dyDescent="0.35">
      <c r="A699" t="s">
        <v>203</v>
      </c>
      <c r="B699" t="s">
        <v>202</v>
      </c>
      <c r="C699" t="s">
        <v>52</v>
      </c>
      <c r="D699" t="s">
        <v>206</v>
      </c>
      <c r="E699" t="s">
        <v>284</v>
      </c>
      <c r="F699" t="s">
        <v>24</v>
      </c>
      <c r="G699">
        <v>1</v>
      </c>
      <c r="H699">
        <v>4</v>
      </c>
      <c r="I699">
        <v>36</v>
      </c>
      <c r="J699">
        <f>I699*$J$1</f>
        <v>5.3999999999999995</v>
      </c>
      <c r="K699">
        <f>INDEX(Tabulka1[],MATCH(Osvětlení!E699,Tabulka1[Skupina],0),2)</f>
        <v>1100</v>
      </c>
      <c r="M699" s="11">
        <f t="shared" si="28"/>
        <v>0.1656</v>
      </c>
    </row>
    <row r="700" spans="1:13" x14ac:dyDescent="0.35">
      <c r="A700" t="s">
        <v>203</v>
      </c>
      <c r="B700" t="s">
        <v>202</v>
      </c>
      <c r="C700" t="s">
        <v>52</v>
      </c>
      <c r="D700" t="s">
        <v>206</v>
      </c>
      <c r="E700" t="s">
        <v>284</v>
      </c>
      <c r="F700" t="s">
        <v>38</v>
      </c>
      <c r="G700">
        <v>4</v>
      </c>
      <c r="H700">
        <v>1</v>
      </c>
      <c r="I700">
        <v>60</v>
      </c>
      <c r="K700">
        <f>INDEX(Tabulka1[],MATCH(Osvětlení!E700,Tabulka1[Skupina],0),2)</f>
        <v>1100</v>
      </c>
      <c r="M700" s="11">
        <f t="shared" si="28"/>
        <v>0.24</v>
      </c>
    </row>
    <row r="701" spans="1:13" x14ac:dyDescent="0.35">
      <c r="A701" t="s">
        <v>203</v>
      </c>
      <c r="B701" t="s">
        <v>202</v>
      </c>
      <c r="C701" t="s">
        <v>52</v>
      </c>
      <c r="D701" t="s">
        <v>207</v>
      </c>
      <c r="E701" t="s">
        <v>36</v>
      </c>
      <c r="F701" t="s">
        <v>24</v>
      </c>
      <c r="G701">
        <v>2</v>
      </c>
      <c r="H701">
        <v>4</v>
      </c>
      <c r="I701">
        <v>36</v>
      </c>
      <c r="J701">
        <f t="shared" ref="J701:J709" si="30">I701*$J$1</f>
        <v>5.3999999999999995</v>
      </c>
      <c r="K701">
        <f>INDEX(Tabulka1[],MATCH(Osvětlení!E701,Tabulka1[Skupina],0),2)</f>
        <v>2000</v>
      </c>
      <c r="M701" s="11">
        <f t="shared" si="28"/>
        <v>0.33119999999999999</v>
      </c>
    </row>
    <row r="702" spans="1:13" x14ac:dyDescent="0.35">
      <c r="A702" t="s">
        <v>203</v>
      </c>
      <c r="B702" t="s">
        <v>202</v>
      </c>
      <c r="C702" t="s">
        <v>52</v>
      </c>
      <c r="D702" t="s">
        <v>208</v>
      </c>
      <c r="E702" t="s">
        <v>36</v>
      </c>
      <c r="F702" t="s">
        <v>24</v>
      </c>
      <c r="G702">
        <v>2</v>
      </c>
      <c r="H702">
        <v>4</v>
      </c>
      <c r="I702">
        <v>36</v>
      </c>
      <c r="J702">
        <f t="shared" si="30"/>
        <v>5.3999999999999995</v>
      </c>
      <c r="K702">
        <f>INDEX(Tabulka1[],MATCH(Osvětlení!E702,Tabulka1[Skupina],0),2)</f>
        <v>2000</v>
      </c>
      <c r="M702" s="11">
        <f t="shared" si="28"/>
        <v>0.33119999999999999</v>
      </c>
    </row>
    <row r="703" spans="1:13" x14ac:dyDescent="0.35">
      <c r="A703" t="s">
        <v>203</v>
      </c>
      <c r="B703" t="s">
        <v>202</v>
      </c>
      <c r="C703" t="s">
        <v>52</v>
      </c>
      <c r="D703" t="s">
        <v>209</v>
      </c>
      <c r="E703" t="s">
        <v>36</v>
      </c>
      <c r="F703" t="s">
        <v>24</v>
      </c>
      <c r="G703">
        <v>2</v>
      </c>
      <c r="H703">
        <v>4</v>
      </c>
      <c r="I703">
        <v>36</v>
      </c>
      <c r="J703">
        <f t="shared" si="30"/>
        <v>5.3999999999999995</v>
      </c>
      <c r="K703">
        <f>INDEX(Tabulka1[],MATCH(Osvětlení!E703,Tabulka1[Skupina],0),2)</f>
        <v>2000</v>
      </c>
      <c r="M703" s="11">
        <f t="shared" si="28"/>
        <v>0.33119999999999999</v>
      </c>
    </row>
    <row r="704" spans="1:13" x14ac:dyDescent="0.35">
      <c r="A704" t="s">
        <v>203</v>
      </c>
      <c r="B704" t="s">
        <v>202</v>
      </c>
      <c r="C704" t="s">
        <v>52</v>
      </c>
      <c r="D704" t="s">
        <v>210</v>
      </c>
      <c r="E704" t="s">
        <v>36</v>
      </c>
      <c r="F704" t="s">
        <v>24</v>
      </c>
      <c r="G704">
        <v>2</v>
      </c>
      <c r="H704">
        <v>4</v>
      </c>
      <c r="I704">
        <v>36</v>
      </c>
      <c r="J704">
        <f t="shared" si="30"/>
        <v>5.3999999999999995</v>
      </c>
      <c r="K704">
        <f>INDEX(Tabulka1[],MATCH(Osvětlení!E704,Tabulka1[Skupina],0),2)</f>
        <v>2000</v>
      </c>
      <c r="M704" s="11">
        <f t="shared" si="28"/>
        <v>0.33119999999999999</v>
      </c>
    </row>
    <row r="705" spans="1:13" x14ac:dyDescent="0.35">
      <c r="A705" t="s">
        <v>203</v>
      </c>
      <c r="B705" t="s">
        <v>202</v>
      </c>
      <c r="C705" t="s">
        <v>52</v>
      </c>
      <c r="D705" t="s">
        <v>211</v>
      </c>
      <c r="E705" t="s">
        <v>36</v>
      </c>
      <c r="F705" t="s">
        <v>24</v>
      </c>
      <c r="G705">
        <v>2</v>
      </c>
      <c r="H705">
        <v>4</v>
      </c>
      <c r="I705">
        <v>36</v>
      </c>
      <c r="J705">
        <f t="shared" si="30"/>
        <v>5.3999999999999995</v>
      </c>
      <c r="K705">
        <f>INDEX(Tabulka1[],MATCH(Osvětlení!E705,Tabulka1[Skupina],0),2)</f>
        <v>2000</v>
      </c>
      <c r="M705" s="11">
        <f t="shared" si="28"/>
        <v>0.33119999999999999</v>
      </c>
    </row>
    <row r="706" spans="1:13" x14ac:dyDescent="0.35">
      <c r="A706" t="s">
        <v>203</v>
      </c>
      <c r="B706" t="s">
        <v>202</v>
      </c>
      <c r="C706" t="s">
        <v>52</v>
      </c>
      <c r="D706" t="s">
        <v>212</v>
      </c>
      <c r="E706" t="s">
        <v>33</v>
      </c>
      <c r="F706" t="s">
        <v>24</v>
      </c>
      <c r="G706">
        <v>2</v>
      </c>
      <c r="H706">
        <v>4</v>
      </c>
      <c r="I706">
        <v>36</v>
      </c>
      <c r="J706">
        <f t="shared" si="30"/>
        <v>5.3999999999999995</v>
      </c>
      <c r="K706">
        <f>INDEX(Tabulka1[],MATCH(Osvětlení!E706,Tabulka1[Skupina],0),2)</f>
        <v>4400</v>
      </c>
      <c r="M706" s="11">
        <f t="shared" si="28"/>
        <v>0.33119999999999999</v>
      </c>
    </row>
    <row r="707" spans="1:13" x14ac:dyDescent="0.35">
      <c r="A707" t="s">
        <v>203</v>
      </c>
      <c r="B707" t="s">
        <v>202</v>
      </c>
      <c r="C707" t="s">
        <v>52</v>
      </c>
      <c r="D707" t="s">
        <v>213</v>
      </c>
      <c r="E707" t="s">
        <v>36</v>
      </c>
      <c r="F707" t="s">
        <v>24</v>
      </c>
      <c r="G707">
        <v>2</v>
      </c>
      <c r="H707">
        <v>4</v>
      </c>
      <c r="I707">
        <v>36</v>
      </c>
      <c r="J707">
        <f t="shared" si="30"/>
        <v>5.3999999999999995</v>
      </c>
      <c r="K707">
        <f>INDEX(Tabulka1[],MATCH(Osvětlení!E707,Tabulka1[Skupina],0),2)</f>
        <v>2000</v>
      </c>
      <c r="M707" s="11">
        <f t="shared" si="28"/>
        <v>0.33119999999999999</v>
      </c>
    </row>
    <row r="708" spans="1:13" x14ac:dyDescent="0.35">
      <c r="A708" t="s">
        <v>203</v>
      </c>
      <c r="B708" t="s">
        <v>202</v>
      </c>
      <c r="C708" t="s">
        <v>52</v>
      </c>
      <c r="D708" t="s">
        <v>12</v>
      </c>
      <c r="E708" t="s">
        <v>36</v>
      </c>
      <c r="F708" t="s">
        <v>24</v>
      </c>
      <c r="G708">
        <v>8</v>
      </c>
      <c r="H708">
        <v>4</v>
      </c>
      <c r="I708">
        <v>36</v>
      </c>
      <c r="J708">
        <f t="shared" si="30"/>
        <v>5.3999999999999995</v>
      </c>
      <c r="K708">
        <f>INDEX(Tabulka1[],MATCH(Osvětlení!E708,Tabulka1[Skupina],0),2)</f>
        <v>2000</v>
      </c>
      <c r="M708" s="11">
        <f t="shared" ref="M708:M771" si="31">G708*H708*(I708+J708)*0.001</f>
        <v>1.3248</v>
      </c>
    </row>
    <row r="709" spans="1:13" x14ac:dyDescent="0.35">
      <c r="A709" t="s">
        <v>203</v>
      </c>
      <c r="B709" t="s">
        <v>202</v>
      </c>
      <c r="C709" t="s">
        <v>52</v>
      </c>
      <c r="D709" t="s">
        <v>214</v>
      </c>
      <c r="E709" t="s">
        <v>280</v>
      </c>
      <c r="F709" t="s">
        <v>24</v>
      </c>
      <c r="G709">
        <v>3</v>
      </c>
      <c r="H709">
        <v>4</v>
      </c>
      <c r="I709">
        <v>36</v>
      </c>
      <c r="J709">
        <f t="shared" si="30"/>
        <v>5.3999999999999995</v>
      </c>
      <c r="K709">
        <f>INDEX(Tabulka1[],MATCH(Osvětlení!E709,Tabulka1[Skupina],0),2)</f>
        <v>360</v>
      </c>
      <c r="M709" s="11">
        <f t="shared" si="31"/>
        <v>0.49679999999999996</v>
      </c>
    </row>
    <row r="710" spans="1:13" x14ac:dyDescent="0.35">
      <c r="A710" t="s">
        <v>203</v>
      </c>
      <c r="B710" t="s">
        <v>202</v>
      </c>
      <c r="C710" t="s">
        <v>52</v>
      </c>
      <c r="D710" t="s">
        <v>215</v>
      </c>
      <c r="E710" t="s">
        <v>280</v>
      </c>
      <c r="F710" t="s">
        <v>38</v>
      </c>
      <c r="G710">
        <v>2</v>
      </c>
      <c r="H710">
        <v>1</v>
      </c>
      <c r="I710">
        <v>60</v>
      </c>
      <c r="K710">
        <f>INDEX(Tabulka1[],MATCH(Osvětlení!E710,Tabulka1[Skupina],0),2)</f>
        <v>360</v>
      </c>
      <c r="M710" s="11">
        <f t="shared" si="31"/>
        <v>0.12</v>
      </c>
    </row>
    <row r="711" spans="1:13" x14ac:dyDescent="0.35">
      <c r="A711" t="s">
        <v>203</v>
      </c>
      <c r="B711" t="s">
        <v>202</v>
      </c>
      <c r="C711" t="s">
        <v>52</v>
      </c>
      <c r="D711" t="s">
        <v>216</v>
      </c>
      <c r="E711" t="s">
        <v>280</v>
      </c>
      <c r="F711" t="s">
        <v>38</v>
      </c>
      <c r="G711">
        <v>2</v>
      </c>
      <c r="H711">
        <v>1</v>
      </c>
      <c r="I711">
        <v>60</v>
      </c>
      <c r="K711">
        <f>INDEX(Tabulka1[],MATCH(Osvětlení!E711,Tabulka1[Skupina],0),2)</f>
        <v>360</v>
      </c>
      <c r="M711" s="11">
        <f t="shared" si="31"/>
        <v>0.12</v>
      </c>
    </row>
    <row r="712" spans="1:13" x14ac:dyDescent="0.35">
      <c r="A712" t="s">
        <v>203</v>
      </c>
      <c r="B712" t="s">
        <v>202</v>
      </c>
      <c r="C712" t="s">
        <v>52</v>
      </c>
      <c r="D712" t="s">
        <v>216</v>
      </c>
      <c r="E712" t="s">
        <v>280</v>
      </c>
      <c r="F712" t="s">
        <v>24</v>
      </c>
      <c r="G712">
        <v>2</v>
      </c>
      <c r="H712">
        <v>2</v>
      </c>
      <c r="I712">
        <v>36</v>
      </c>
      <c r="J712">
        <f>I712*$J$1</f>
        <v>5.3999999999999995</v>
      </c>
      <c r="K712">
        <f>INDEX(Tabulka1[],MATCH(Osvětlení!E712,Tabulka1[Skupina],0),2)</f>
        <v>360</v>
      </c>
      <c r="M712" s="11">
        <f t="shared" si="31"/>
        <v>0.1656</v>
      </c>
    </row>
    <row r="713" spans="1:13" x14ac:dyDescent="0.35">
      <c r="A713" t="s">
        <v>203</v>
      </c>
      <c r="B713" t="s">
        <v>202</v>
      </c>
      <c r="C713" t="s">
        <v>52</v>
      </c>
      <c r="D713" t="s">
        <v>7</v>
      </c>
      <c r="E713" t="s">
        <v>278</v>
      </c>
      <c r="F713" t="s">
        <v>24</v>
      </c>
      <c r="G713">
        <v>4</v>
      </c>
      <c r="H713">
        <v>4</v>
      </c>
      <c r="I713">
        <v>18</v>
      </c>
      <c r="J713">
        <f>I713*$J$1</f>
        <v>2.6999999999999997</v>
      </c>
      <c r="K713">
        <f>INDEX(Tabulka1[],MATCH(Osvětlení!E713,Tabulka1[Skupina],0),2)</f>
        <v>3200</v>
      </c>
      <c r="M713" s="11">
        <f t="shared" si="31"/>
        <v>0.33119999999999999</v>
      </c>
    </row>
    <row r="714" spans="1:13" x14ac:dyDescent="0.35">
      <c r="A714" t="s">
        <v>203</v>
      </c>
      <c r="B714" t="s">
        <v>202</v>
      </c>
      <c r="C714" t="s">
        <v>52</v>
      </c>
      <c r="D714" t="s">
        <v>7</v>
      </c>
      <c r="E714" t="s">
        <v>278</v>
      </c>
      <c r="F714" t="s">
        <v>24</v>
      </c>
      <c r="G714">
        <v>5</v>
      </c>
      <c r="H714">
        <v>4</v>
      </c>
      <c r="I714">
        <v>18</v>
      </c>
      <c r="J714">
        <f>I714*$J$1</f>
        <v>2.6999999999999997</v>
      </c>
      <c r="K714">
        <f>INDEX(Tabulka1[],MATCH(Osvětlení!E714,Tabulka1[Skupina],0),2)</f>
        <v>3200</v>
      </c>
      <c r="M714" s="11">
        <f t="shared" si="31"/>
        <v>0.41400000000000003</v>
      </c>
    </row>
    <row r="715" spans="1:13" x14ac:dyDescent="0.35">
      <c r="A715" t="s">
        <v>203</v>
      </c>
      <c r="B715" t="s">
        <v>202</v>
      </c>
      <c r="C715" t="s">
        <v>52</v>
      </c>
      <c r="D715" t="s">
        <v>167</v>
      </c>
      <c r="E715" t="s">
        <v>36</v>
      </c>
      <c r="F715" t="s">
        <v>24</v>
      </c>
      <c r="G715">
        <v>4</v>
      </c>
      <c r="H715">
        <v>2</v>
      </c>
      <c r="I715">
        <v>36</v>
      </c>
      <c r="J715">
        <f>I715*$J$1</f>
        <v>5.3999999999999995</v>
      </c>
      <c r="K715">
        <f>INDEX(Tabulka1[],MATCH(Osvětlení!E715,Tabulka1[Skupina],0),2)</f>
        <v>2000</v>
      </c>
      <c r="M715" s="11">
        <f t="shared" si="31"/>
        <v>0.33119999999999999</v>
      </c>
    </row>
    <row r="716" spans="1:13" x14ac:dyDescent="0.35">
      <c r="A716" t="s">
        <v>203</v>
      </c>
      <c r="B716" t="s">
        <v>217</v>
      </c>
      <c r="C716" t="s">
        <v>23</v>
      </c>
      <c r="D716" t="s">
        <v>218</v>
      </c>
      <c r="E716" t="s">
        <v>36</v>
      </c>
      <c r="F716" t="s">
        <v>24</v>
      </c>
      <c r="G716">
        <v>3</v>
      </c>
      <c r="H716">
        <v>4</v>
      </c>
      <c r="I716">
        <v>18</v>
      </c>
      <c r="J716">
        <f>I716*$J$1</f>
        <v>2.6999999999999997</v>
      </c>
      <c r="K716">
        <f>INDEX(Tabulka1[],MATCH(Osvětlení!E716,Tabulka1[Skupina],0),2)</f>
        <v>2000</v>
      </c>
      <c r="M716" s="11">
        <f t="shared" si="31"/>
        <v>0.24839999999999998</v>
      </c>
    </row>
    <row r="717" spans="1:13" x14ac:dyDescent="0.35">
      <c r="A717" t="s">
        <v>203</v>
      </c>
      <c r="B717" t="s">
        <v>217</v>
      </c>
      <c r="C717" t="s">
        <v>23</v>
      </c>
      <c r="D717" t="s">
        <v>218</v>
      </c>
      <c r="E717" t="s">
        <v>36</v>
      </c>
      <c r="F717" t="s">
        <v>219</v>
      </c>
      <c r="G717">
        <v>9</v>
      </c>
      <c r="H717">
        <v>2</v>
      </c>
      <c r="I717">
        <v>18</v>
      </c>
      <c r="K717">
        <f>INDEX(Tabulka1[],MATCH(Osvětlení!E717,Tabulka1[Skupina],0),2)</f>
        <v>2000</v>
      </c>
      <c r="M717" s="11">
        <f t="shared" si="31"/>
        <v>0.32400000000000001</v>
      </c>
    </row>
    <row r="718" spans="1:13" x14ac:dyDescent="0.35">
      <c r="A718" t="s">
        <v>203</v>
      </c>
      <c r="B718" t="s">
        <v>217</v>
      </c>
      <c r="C718" t="s">
        <v>23</v>
      </c>
      <c r="D718" t="s">
        <v>218</v>
      </c>
      <c r="E718" t="s">
        <v>36</v>
      </c>
      <c r="F718" t="s">
        <v>24</v>
      </c>
      <c r="G718">
        <v>2</v>
      </c>
      <c r="H718">
        <v>2</v>
      </c>
      <c r="I718">
        <v>9</v>
      </c>
      <c r="J718">
        <f>I718*$J$1</f>
        <v>1.3499999999999999</v>
      </c>
      <c r="K718">
        <f>INDEX(Tabulka1[],MATCH(Osvětlení!E718,Tabulka1[Skupina],0),2)</f>
        <v>2000</v>
      </c>
      <c r="M718" s="11">
        <f t="shared" si="31"/>
        <v>4.1399999999999999E-2</v>
      </c>
    </row>
    <row r="719" spans="1:13" x14ac:dyDescent="0.35">
      <c r="A719" t="s">
        <v>203</v>
      </c>
      <c r="B719" t="s">
        <v>217</v>
      </c>
      <c r="C719" t="s">
        <v>23</v>
      </c>
      <c r="D719" t="s">
        <v>218</v>
      </c>
      <c r="E719" t="s">
        <v>36</v>
      </c>
      <c r="F719" t="s">
        <v>38</v>
      </c>
      <c r="G719">
        <v>1</v>
      </c>
      <c r="H719">
        <v>1</v>
      </c>
      <c r="I719">
        <v>25</v>
      </c>
      <c r="K719">
        <f>INDEX(Tabulka1[],MATCH(Osvětlení!E719,Tabulka1[Skupina],0),2)</f>
        <v>2000</v>
      </c>
      <c r="M719" s="11">
        <f t="shared" si="31"/>
        <v>2.5000000000000001E-2</v>
      </c>
    </row>
    <row r="720" spans="1:13" x14ac:dyDescent="0.35">
      <c r="A720" t="s">
        <v>203</v>
      </c>
      <c r="B720" t="s">
        <v>220</v>
      </c>
      <c r="C720" t="s">
        <v>23</v>
      </c>
      <c r="D720" t="s">
        <v>221</v>
      </c>
      <c r="E720" t="s">
        <v>36</v>
      </c>
      <c r="F720" t="s">
        <v>24</v>
      </c>
      <c r="G720">
        <v>12</v>
      </c>
      <c r="H720">
        <v>4</v>
      </c>
      <c r="I720">
        <v>18</v>
      </c>
      <c r="J720">
        <f>I720*$J$1</f>
        <v>2.6999999999999997</v>
      </c>
      <c r="K720">
        <f>INDEX(Tabulka1[],MATCH(Osvětlení!E720,Tabulka1[Skupina],0),2)</f>
        <v>2000</v>
      </c>
      <c r="M720" s="11">
        <f t="shared" si="31"/>
        <v>0.99359999999999993</v>
      </c>
    </row>
    <row r="721" spans="1:13" x14ac:dyDescent="0.35">
      <c r="A721" t="s">
        <v>203</v>
      </c>
      <c r="B721" t="s">
        <v>220</v>
      </c>
      <c r="C721" t="s">
        <v>23</v>
      </c>
      <c r="D721" t="s">
        <v>221</v>
      </c>
      <c r="E721" t="s">
        <v>36</v>
      </c>
      <c r="F721" t="s">
        <v>219</v>
      </c>
      <c r="G721">
        <v>6</v>
      </c>
      <c r="H721">
        <v>1</v>
      </c>
      <c r="I721">
        <v>18</v>
      </c>
      <c r="K721">
        <f>INDEX(Tabulka1[],MATCH(Osvětlení!E721,Tabulka1[Skupina],0),2)</f>
        <v>2000</v>
      </c>
      <c r="M721" s="11">
        <f t="shared" si="31"/>
        <v>0.108</v>
      </c>
    </row>
    <row r="722" spans="1:13" x14ac:dyDescent="0.35">
      <c r="A722" t="s">
        <v>203</v>
      </c>
      <c r="B722" t="s">
        <v>220</v>
      </c>
      <c r="C722" t="s">
        <v>23</v>
      </c>
      <c r="D722" t="s">
        <v>221</v>
      </c>
      <c r="E722" t="s">
        <v>36</v>
      </c>
      <c r="F722" t="s">
        <v>24</v>
      </c>
      <c r="G722">
        <v>3</v>
      </c>
      <c r="H722">
        <v>2</v>
      </c>
      <c r="I722">
        <v>9</v>
      </c>
      <c r="J722">
        <f>I722*$J$1</f>
        <v>1.3499999999999999</v>
      </c>
      <c r="K722">
        <f>INDEX(Tabulka1[],MATCH(Osvětlení!E722,Tabulka1[Skupina],0),2)</f>
        <v>2000</v>
      </c>
      <c r="M722" s="11">
        <f t="shared" si="31"/>
        <v>6.2099999999999995E-2</v>
      </c>
    </row>
    <row r="723" spans="1:13" x14ac:dyDescent="0.35">
      <c r="A723" t="s">
        <v>203</v>
      </c>
      <c r="B723" t="s">
        <v>220</v>
      </c>
      <c r="C723" t="s">
        <v>23</v>
      </c>
      <c r="D723" t="s">
        <v>221</v>
      </c>
      <c r="E723" t="s">
        <v>36</v>
      </c>
      <c r="F723" t="s">
        <v>38</v>
      </c>
      <c r="G723">
        <v>1</v>
      </c>
      <c r="H723">
        <v>1</v>
      </c>
      <c r="I723">
        <v>25</v>
      </c>
      <c r="K723">
        <f>INDEX(Tabulka1[],MATCH(Osvětlení!E723,Tabulka1[Skupina],0),2)</f>
        <v>2000</v>
      </c>
      <c r="M723" s="11">
        <f t="shared" si="31"/>
        <v>2.5000000000000001E-2</v>
      </c>
    </row>
    <row r="724" spans="1:13" x14ac:dyDescent="0.35">
      <c r="A724" t="s">
        <v>203</v>
      </c>
      <c r="B724" t="s">
        <v>222</v>
      </c>
      <c r="C724" t="s">
        <v>23</v>
      </c>
      <c r="D724" t="s">
        <v>223</v>
      </c>
      <c r="E724" t="s">
        <v>36</v>
      </c>
      <c r="F724" t="s">
        <v>24</v>
      </c>
      <c r="G724">
        <v>9</v>
      </c>
      <c r="H724">
        <v>2</v>
      </c>
      <c r="I724">
        <v>18</v>
      </c>
      <c r="J724">
        <f>I724*$J$1</f>
        <v>2.6999999999999997</v>
      </c>
      <c r="K724">
        <f>INDEX(Tabulka1[],MATCH(Osvětlení!E724,Tabulka1[Skupina],0),2)</f>
        <v>2000</v>
      </c>
      <c r="M724" s="11">
        <f t="shared" si="31"/>
        <v>0.37259999999999999</v>
      </c>
    </row>
    <row r="725" spans="1:13" x14ac:dyDescent="0.35">
      <c r="A725" t="s">
        <v>203</v>
      </c>
      <c r="B725" t="s">
        <v>222</v>
      </c>
      <c r="C725" t="s">
        <v>23</v>
      </c>
      <c r="D725" t="s">
        <v>223</v>
      </c>
      <c r="E725" t="s">
        <v>36</v>
      </c>
      <c r="F725" t="s">
        <v>24</v>
      </c>
      <c r="G725">
        <v>8</v>
      </c>
      <c r="H725">
        <v>4</v>
      </c>
      <c r="I725">
        <v>18</v>
      </c>
      <c r="J725">
        <f>I725*$J$1</f>
        <v>2.6999999999999997</v>
      </c>
      <c r="K725">
        <f>INDEX(Tabulka1[],MATCH(Osvětlení!E725,Tabulka1[Skupina],0),2)</f>
        <v>2000</v>
      </c>
      <c r="M725" s="11">
        <f t="shared" si="31"/>
        <v>0.66239999999999999</v>
      </c>
    </row>
    <row r="726" spans="1:13" x14ac:dyDescent="0.35">
      <c r="A726" t="s">
        <v>203</v>
      </c>
      <c r="B726" t="s">
        <v>222</v>
      </c>
      <c r="C726" t="s">
        <v>23</v>
      </c>
      <c r="D726" t="s">
        <v>223</v>
      </c>
      <c r="E726" t="s">
        <v>36</v>
      </c>
      <c r="F726" t="s">
        <v>24</v>
      </c>
      <c r="G726">
        <v>1</v>
      </c>
      <c r="H726">
        <v>4</v>
      </c>
      <c r="I726">
        <v>18</v>
      </c>
      <c r="J726">
        <f>I726*$J$1</f>
        <v>2.6999999999999997</v>
      </c>
      <c r="K726">
        <f>INDEX(Tabulka1[],MATCH(Osvětlení!E726,Tabulka1[Skupina],0),2)</f>
        <v>2000</v>
      </c>
      <c r="M726" s="11">
        <f t="shared" si="31"/>
        <v>8.2799999999999999E-2</v>
      </c>
    </row>
    <row r="727" spans="1:13" x14ac:dyDescent="0.35">
      <c r="A727" t="s">
        <v>203</v>
      </c>
      <c r="B727" t="s">
        <v>222</v>
      </c>
      <c r="C727" t="s">
        <v>23</v>
      </c>
      <c r="D727" t="s">
        <v>223</v>
      </c>
      <c r="E727" t="s">
        <v>36</v>
      </c>
      <c r="F727" t="s">
        <v>24</v>
      </c>
      <c r="G727">
        <v>4</v>
      </c>
      <c r="H727">
        <v>2</v>
      </c>
      <c r="I727">
        <v>9</v>
      </c>
      <c r="J727">
        <f>I727*$J$1</f>
        <v>1.3499999999999999</v>
      </c>
      <c r="K727">
        <f>INDEX(Tabulka1[],MATCH(Osvětlení!E727,Tabulka1[Skupina],0),2)</f>
        <v>2000</v>
      </c>
      <c r="M727" s="11">
        <f t="shared" si="31"/>
        <v>8.2799999999999999E-2</v>
      </c>
    </row>
    <row r="728" spans="1:13" x14ac:dyDescent="0.35">
      <c r="A728" t="s">
        <v>203</v>
      </c>
      <c r="B728" t="s">
        <v>222</v>
      </c>
      <c r="C728" t="s">
        <v>23</v>
      </c>
      <c r="D728" t="s">
        <v>223</v>
      </c>
      <c r="E728" t="s">
        <v>36</v>
      </c>
      <c r="F728" t="s">
        <v>38</v>
      </c>
      <c r="G728">
        <v>4</v>
      </c>
      <c r="H728">
        <v>1</v>
      </c>
      <c r="I728">
        <v>40</v>
      </c>
      <c r="K728">
        <f>INDEX(Tabulka1[],MATCH(Osvětlení!E728,Tabulka1[Skupina],0),2)</f>
        <v>2000</v>
      </c>
      <c r="M728" s="11">
        <f t="shared" si="31"/>
        <v>0.16</v>
      </c>
    </row>
    <row r="729" spans="1:13" x14ac:dyDescent="0.35">
      <c r="A729" t="s">
        <v>203</v>
      </c>
      <c r="B729" t="s">
        <v>267</v>
      </c>
      <c r="C729" t="s">
        <v>23</v>
      </c>
      <c r="D729" t="s">
        <v>224</v>
      </c>
      <c r="E729" t="s">
        <v>36</v>
      </c>
      <c r="F729" t="s">
        <v>24</v>
      </c>
      <c r="G729">
        <v>8</v>
      </c>
      <c r="H729">
        <v>2</v>
      </c>
      <c r="I729">
        <v>18</v>
      </c>
      <c r="J729">
        <f>I729*$J$1</f>
        <v>2.6999999999999997</v>
      </c>
      <c r="K729">
        <f>INDEX(Tabulka1[],MATCH(Osvětlení!E729,Tabulka1[Skupina],0),2)</f>
        <v>2000</v>
      </c>
      <c r="M729" s="11">
        <f t="shared" si="31"/>
        <v>0.33119999999999999</v>
      </c>
    </row>
    <row r="730" spans="1:13" x14ac:dyDescent="0.35">
      <c r="A730" t="s">
        <v>203</v>
      </c>
      <c r="B730" t="s">
        <v>267</v>
      </c>
      <c r="C730" t="s">
        <v>23</v>
      </c>
      <c r="D730" t="s">
        <v>224</v>
      </c>
      <c r="E730" t="s">
        <v>36</v>
      </c>
      <c r="F730" t="s">
        <v>24</v>
      </c>
      <c r="G730">
        <v>5</v>
      </c>
      <c r="H730">
        <v>4</v>
      </c>
      <c r="I730">
        <v>18</v>
      </c>
      <c r="J730">
        <f>I730*$J$1</f>
        <v>2.6999999999999997</v>
      </c>
      <c r="K730">
        <f>INDEX(Tabulka1[],MATCH(Osvětlení!E730,Tabulka1[Skupina],0),2)</f>
        <v>2000</v>
      </c>
      <c r="M730" s="11">
        <f t="shared" si="31"/>
        <v>0.41400000000000003</v>
      </c>
    </row>
    <row r="731" spans="1:13" x14ac:dyDescent="0.35">
      <c r="A731" t="s">
        <v>203</v>
      </c>
      <c r="B731" t="s">
        <v>267</v>
      </c>
      <c r="C731" t="s">
        <v>23</v>
      </c>
      <c r="D731" t="s">
        <v>224</v>
      </c>
      <c r="E731" t="s">
        <v>36</v>
      </c>
      <c r="F731" t="s">
        <v>24</v>
      </c>
      <c r="G731">
        <v>1</v>
      </c>
      <c r="H731">
        <v>4</v>
      </c>
      <c r="I731">
        <v>18</v>
      </c>
      <c r="J731">
        <f>I731*$J$1</f>
        <v>2.6999999999999997</v>
      </c>
      <c r="K731">
        <f>INDEX(Tabulka1[],MATCH(Osvětlení!E731,Tabulka1[Skupina],0),2)</f>
        <v>2000</v>
      </c>
      <c r="M731" s="11">
        <f t="shared" si="31"/>
        <v>8.2799999999999999E-2</v>
      </c>
    </row>
    <row r="732" spans="1:13" x14ac:dyDescent="0.35">
      <c r="A732" t="s">
        <v>203</v>
      </c>
      <c r="B732" t="s">
        <v>267</v>
      </c>
      <c r="C732" t="s">
        <v>23</v>
      </c>
      <c r="D732" t="s">
        <v>224</v>
      </c>
      <c r="E732" t="s">
        <v>36</v>
      </c>
      <c r="F732" t="s">
        <v>24</v>
      </c>
      <c r="G732">
        <v>8</v>
      </c>
      <c r="H732">
        <v>2</v>
      </c>
      <c r="I732">
        <v>9</v>
      </c>
      <c r="J732">
        <f>I732*$J$1</f>
        <v>1.3499999999999999</v>
      </c>
      <c r="K732">
        <f>INDEX(Tabulka1[],MATCH(Osvětlení!E732,Tabulka1[Skupina],0),2)</f>
        <v>2000</v>
      </c>
      <c r="M732" s="11">
        <f t="shared" si="31"/>
        <v>0.1656</v>
      </c>
    </row>
    <row r="733" spans="1:13" x14ac:dyDescent="0.35">
      <c r="A733" t="s">
        <v>203</v>
      </c>
      <c r="B733" t="s">
        <v>267</v>
      </c>
      <c r="C733" t="s">
        <v>23</v>
      </c>
      <c r="D733" t="s">
        <v>224</v>
      </c>
      <c r="E733" t="s">
        <v>36</v>
      </c>
      <c r="F733" t="s">
        <v>38</v>
      </c>
      <c r="G733">
        <v>8</v>
      </c>
      <c r="H733">
        <v>1</v>
      </c>
      <c r="I733">
        <v>40</v>
      </c>
      <c r="K733">
        <f>INDEX(Tabulka1[],MATCH(Osvětlení!E733,Tabulka1[Skupina],0),2)</f>
        <v>2000</v>
      </c>
      <c r="M733" s="11">
        <f t="shared" si="31"/>
        <v>0.32</v>
      </c>
    </row>
    <row r="734" spans="1:13" x14ac:dyDescent="0.35">
      <c r="A734" t="s">
        <v>203</v>
      </c>
      <c r="B734" t="s">
        <v>267</v>
      </c>
      <c r="C734" t="s">
        <v>23</v>
      </c>
      <c r="D734" t="s">
        <v>224</v>
      </c>
      <c r="E734" t="s">
        <v>36</v>
      </c>
      <c r="F734" t="s">
        <v>24</v>
      </c>
      <c r="G734">
        <v>6</v>
      </c>
      <c r="H734">
        <v>2</v>
      </c>
      <c r="I734">
        <v>36</v>
      </c>
      <c r="J734">
        <f t="shared" ref="J734:J742" si="32">I734*$J$1</f>
        <v>5.3999999999999995</v>
      </c>
      <c r="K734">
        <f>INDEX(Tabulka1[],MATCH(Osvětlení!E734,Tabulka1[Skupina],0),2)</f>
        <v>2000</v>
      </c>
      <c r="M734" s="11">
        <f t="shared" si="31"/>
        <v>0.49679999999999996</v>
      </c>
    </row>
    <row r="735" spans="1:13" x14ac:dyDescent="0.35">
      <c r="A735" t="s">
        <v>522</v>
      </c>
      <c r="B735" t="s">
        <v>523</v>
      </c>
      <c r="C735" t="s">
        <v>23</v>
      </c>
      <c r="D735" t="s">
        <v>14</v>
      </c>
      <c r="E735" t="s">
        <v>14</v>
      </c>
      <c r="F735" t="s">
        <v>24</v>
      </c>
      <c r="G735">
        <v>32</v>
      </c>
      <c r="H735">
        <v>4</v>
      </c>
      <c r="I735">
        <v>18</v>
      </c>
      <c r="J735">
        <f t="shared" si="32"/>
        <v>2.6999999999999997</v>
      </c>
      <c r="K735">
        <f>INDEX(Tabulka1[],MATCH(Osvětlení!E735,Tabulka1[Skupina],0),2)</f>
        <v>700</v>
      </c>
      <c r="M735" s="11">
        <f t="shared" si="31"/>
        <v>2.6496</v>
      </c>
    </row>
    <row r="736" spans="1:13" x14ac:dyDescent="0.35">
      <c r="A736" t="s">
        <v>226</v>
      </c>
      <c r="B736" t="s">
        <v>227</v>
      </c>
      <c r="D736" t="s">
        <v>230</v>
      </c>
      <c r="E736" t="s">
        <v>230</v>
      </c>
      <c r="F736" t="s">
        <v>24</v>
      </c>
      <c r="G736">
        <v>10</v>
      </c>
      <c r="H736">
        <v>2</v>
      </c>
      <c r="I736">
        <v>58</v>
      </c>
      <c r="J736">
        <f t="shared" si="32"/>
        <v>8.6999999999999993</v>
      </c>
      <c r="K736">
        <f>INDEX(Tabulka1[],MATCH(Osvětlení!E736,Tabulka1[Skupina],0),2)</f>
        <v>1550</v>
      </c>
      <c r="M736" s="11">
        <f t="shared" si="31"/>
        <v>1.3340000000000001</v>
      </c>
    </row>
    <row r="737" spans="1:13" x14ac:dyDescent="0.35">
      <c r="A737" t="s">
        <v>226</v>
      </c>
      <c r="B737" t="s">
        <v>227</v>
      </c>
      <c r="D737" t="s">
        <v>229</v>
      </c>
      <c r="E737" t="s">
        <v>280</v>
      </c>
      <c r="F737" t="s">
        <v>24</v>
      </c>
      <c r="G737">
        <v>1</v>
      </c>
      <c r="H737">
        <v>2</v>
      </c>
      <c r="I737">
        <v>36</v>
      </c>
      <c r="J737">
        <f t="shared" si="32"/>
        <v>5.3999999999999995</v>
      </c>
      <c r="K737">
        <f>INDEX(Tabulka1[],MATCH(Osvětlení!E737,Tabulka1[Skupina],0),2)</f>
        <v>360</v>
      </c>
      <c r="M737" s="11">
        <f t="shared" si="31"/>
        <v>8.2799999999999999E-2</v>
      </c>
    </row>
    <row r="738" spans="1:13" x14ac:dyDescent="0.35">
      <c r="A738" t="s">
        <v>226</v>
      </c>
      <c r="B738" t="s">
        <v>227</v>
      </c>
      <c r="D738" t="s">
        <v>228</v>
      </c>
      <c r="E738" t="s">
        <v>230</v>
      </c>
      <c r="F738" t="s">
        <v>24</v>
      </c>
      <c r="G738">
        <v>21</v>
      </c>
      <c r="H738">
        <v>2</v>
      </c>
      <c r="I738">
        <v>58</v>
      </c>
      <c r="J738">
        <f t="shared" si="32"/>
        <v>8.6999999999999993</v>
      </c>
      <c r="K738">
        <f>INDEX(Tabulka1[],MATCH(Osvětlení!E738,Tabulka1[Skupina],0),2)</f>
        <v>1550</v>
      </c>
      <c r="M738" s="11">
        <f t="shared" si="31"/>
        <v>2.8014000000000001</v>
      </c>
    </row>
    <row r="739" spans="1:13" x14ac:dyDescent="0.35">
      <c r="A739" t="s">
        <v>226</v>
      </c>
      <c r="B739" t="s">
        <v>227</v>
      </c>
      <c r="D739" t="s">
        <v>231</v>
      </c>
      <c r="E739" t="s">
        <v>230</v>
      </c>
      <c r="F739" t="s">
        <v>24</v>
      </c>
      <c r="G739">
        <v>8</v>
      </c>
      <c r="H739">
        <v>2</v>
      </c>
      <c r="I739">
        <v>58</v>
      </c>
      <c r="J739">
        <f t="shared" si="32"/>
        <v>8.6999999999999993</v>
      </c>
      <c r="K739">
        <f>INDEX(Tabulka1[],MATCH(Osvětlení!E739,Tabulka1[Skupina],0),2)</f>
        <v>1550</v>
      </c>
      <c r="M739" s="11">
        <f t="shared" si="31"/>
        <v>1.0672000000000001</v>
      </c>
    </row>
    <row r="740" spans="1:13" x14ac:dyDescent="0.35">
      <c r="A740" t="s">
        <v>226</v>
      </c>
      <c r="B740" t="s">
        <v>227</v>
      </c>
      <c r="D740" t="s">
        <v>138</v>
      </c>
      <c r="E740" t="s">
        <v>280</v>
      </c>
      <c r="F740" t="s">
        <v>24</v>
      </c>
      <c r="G740">
        <v>8</v>
      </c>
      <c r="H740">
        <v>2</v>
      </c>
      <c r="I740">
        <v>58</v>
      </c>
      <c r="J740">
        <f t="shared" si="32"/>
        <v>8.6999999999999993</v>
      </c>
      <c r="K740">
        <f>INDEX(Tabulka1[],MATCH(Osvětlení!E740,Tabulka1[Skupina],0),2)</f>
        <v>360</v>
      </c>
      <c r="M740" s="11">
        <f t="shared" si="31"/>
        <v>1.0672000000000001</v>
      </c>
    </row>
    <row r="741" spans="1:13" x14ac:dyDescent="0.35">
      <c r="A741" t="s">
        <v>226</v>
      </c>
      <c r="B741" t="s">
        <v>227</v>
      </c>
      <c r="D741" t="s">
        <v>232</v>
      </c>
      <c r="E741" t="s">
        <v>230</v>
      </c>
      <c r="F741" t="s">
        <v>24</v>
      </c>
      <c r="G741">
        <v>4</v>
      </c>
      <c r="H741">
        <v>2</v>
      </c>
      <c r="I741">
        <v>36</v>
      </c>
      <c r="J741">
        <f t="shared" si="32"/>
        <v>5.3999999999999995</v>
      </c>
      <c r="K741">
        <f>INDEX(Tabulka1[],MATCH(Osvětlení!E741,Tabulka1[Skupina],0),2)</f>
        <v>1550</v>
      </c>
      <c r="M741" s="11">
        <f t="shared" si="31"/>
        <v>0.33119999999999999</v>
      </c>
    </row>
    <row r="742" spans="1:13" x14ac:dyDescent="0.35">
      <c r="A742" t="s">
        <v>226</v>
      </c>
      <c r="B742" t="s">
        <v>227</v>
      </c>
      <c r="D742" t="s">
        <v>233</v>
      </c>
      <c r="E742" t="s">
        <v>230</v>
      </c>
      <c r="F742" t="s">
        <v>24</v>
      </c>
      <c r="G742">
        <v>1</v>
      </c>
      <c r="H742">
        <v>2</v>
      </c>
      <c r="I742">
        <v>58</v>
      </c>
      <c r="J742">
        <f t="shared" si="32"/>
        <v>8.6999999999999993</v>
      </c>
      <c r="K742">
        <f>INDEX(Tabulka1[],MATCH(Osvětlení!E742,Tabulka1[Skupina],0),2)</f>
        <v>1550</v>
      </c>
      <c r="M742" s="11">
        <f t="shared" si="31"/>
        <v>0.13340000000000002</v>
      </c>
    </row>
    <row r="743" spans="1:13" x14ac:dyDescent="0.35">
      <c r="A743" t="s">
        <v>226</v>
      </c>
      <c r="B743" t="s">
        <v>227</v>
      </c>
      <c r="D743" t="s">
        <v>234</v>
      </c>
      <c r="E743" t="s">
        <v>282</v>
      </c>
      <c r="F743" t="s">
        <v>38</v>
      </c>
      <c r="G743">
        <v>4</v>
      </c>
      <c r="H743">
        <v>1</v>
      </c>
      <c r="I743">
        <v>60</v>
      </c>
      <c r="K743">
        <f>INDEX(Tabulka1[],MATCH(Osvětlení!E743,Tabulka1[Skupina],0),2)</f>
        <v>730</v>
      </c>
      <c r="M743" s="11">
        <f t="shared" si="31"/>
        <v>0.24</v>
      </c>
    </row>
    <row r="744" spans="1:13" x14ac:dyDescent="0.35">
      <c r="A744" t="s">
        <v>226</v>
      </c>
      <c r="B744" t="s">
        <v>227</v>
      </c>
      <c r="D744" t="s">
        <v>234</v>
      </c>
      <c r="E744" t="s">
        <v>282</v>
      </c>
      <c r="F744" t="s">
        <v>24</v>
      </c>
      <c r="G744">
        <v>9</v>
      </c>
      <c r="H744">
        <v>2</v>
      </c>
      <c r="I744">
        <v>36</v>
      </c>
      <c r="J744">
        <f>I744*$J$1</f>
        <v>5.3999999999999995</v>
      </c>
      <c r="K744">
        <f>INDEX(Tabulka1[],MATCH(Osvětlení!E744,Tabulka1[Skupina],0),2)</f>
        <v>730</v>
      </c>
      <c r="M744" s="11">
        <f t="shared" si="31"/>
        <v>0.74519999999999997</v>
      </c>
    </row>
    <row r="745" spans="1:13" x14ac:dyDescent="0.35">
      <c r="A745" t="s">
        <v>226</v>
      </c>
      <c r="B745" t="s">
        <v>227</v>
      </c>
      <c r="D745" t="s">
        <v>235</v>
      </c>
      <c r="E745" t="s">
        <v>16</v>
      </c>
      <c r="F745" t="s">
        <v>24</v>
      </c>
      <c r="G745">
        <v>9</v>
      </c>
      <c r="H745">
        <v>2</v>
      </c>
      <c r="I745">
        <v>36</v>
      </c>
      <c r="J745">
        <f>I745*$J$1</f>
        <v>5.3999999999999995</v>
      </c>
      <c r="K745">
        <f>INDEX(Tabulka1[],MATCH(Osvětlení!E745,Tabulka1[Skupina],0),2)</f>
        <v>500</v>
      </c>
      <c r="M745" s="11">
        <f t="shared" si="31"/>
        <v>0.74519999999999997</v>
      </c>
    </row>
    <row r="746" spans="1:13" x14ac:dyDescent="0.35">
      <c r="A746" t="s">
        <v>226</v>
      </c>
      <c r="B746" t="s">
        <v>227</v>
      </c>
      <c r="D746" t="s">
        <v>236</v>
      </c>
      <c r="E746" t="s">
        <v>16</v>
      </c>
      <c r="F746" t="s">
        <v>24</v>
      </c>
      <c r="G746">
        <v>6</v>
      </c>
      <c r="H746">
        <v>2</v>
      </c>
      <c r="I746">
        <v>36</v>
      </c>
      <c r="J746">
        <f>I746*$J$1</f>
        <v>5.3999999999999995</v>
      </c>
      <c r="K746">
        <f>INDEX(Tabulka1[],MATCH(Osvětlení!E746,Tabulka1[Skupina],0),2)</f>
        <v>500</v>
      </c>
      <c r="M746" s="11">
        <f t="shared" si="31"/>
        <v>0.49679999999999996</v>
      </c>
    </row>
    <row r="747" spans="1:13" x14ac:dyDescent="0.35">
      <c r="A747" t="s">
        <v>226</v>
      </c>
      <c r="B747" t="s">
        <v>227</v>
      </c>
      <c r="D747" t="s">
        <v>237</v>
      </c>
      <c r="E747" t="s">
        <v>16</v>
      </c>
      <c r="F747" t="s">
        <v>24</v>
      </c>
      <c r="G747">
        <v>16</v>
      </c>
      <c r="H747">
        <v>2</v>
      </c>
      <c r="I747">
        <v>36</v>
      </c>
      <c r="J747">
        <f>I747*$J$1</f>
        <v>5.3999999999999995</v>
      </c>
      <c r="K747">
        <f>INDEX(Tabulka1[],MATCH(Osvětlení!E747,Tabulka1[Skupina],0),2)</f>
        <v>500</v>
      </c>
      <c r="M747" s="11">
        <f t="shared" si="31"/>
        <v>1.3248</v>
      </c>
    </row>
    <row r="748" spans="1:13" x14ac:dyDescent="0.35">
      <c r="A748" t="s">
        <v>226</v>
      </c>
      <c r="B748" t="s">
        <v>227</v>
      </c>
      <c r="D748" t="s">
        <v>238</v>
      </c>
      <c r="E748" t="s">
        <v>280</v>
      </c>
      <c r="F748" t="s">
        <v>24</v>
      </c>
      <c r="G748">
        <v>2</v>
      </c>
      <c r="H748">
        <v>2</v>
      </c>
      <c r="I748">
        <v>58</v>
      </c>
      <c r="J748">
        <f>I748*$J$1</f>
        <v>8.6999999999999993</v>
      </c>
      <c r="K748">
        <f>INDEX(Tabulka1[],MATCH(Osvětlení!E748,Tabulka1[Skupina],0),2)</f>
        <v>360</v>
      </c>
      <c r="M748" s="11">
        <f t="shared" si="31"/>
        <v>0.26680000000000004</v>
      </c>
    </row>
    <row r="749" spans="1:13" x14ac:dyDescent="0.35">
      <c r="A749" t="s">
        <v>226</v>
      </c>
      <c r="B749" t="s">
        <v>227</v>
      </c>
      <c r="D749" t="s">
        <v>238</v>
      </c>
      <c r="E749" t="s">
        <v>280</v>
      </c>
      <c r="F749" t="s">
        <v>38</v>
      </c>
      <c r="G749">
        <v>1</v>
      </c>
      <c r="H749">
        <v>1</v>
      </c>
      <c r="I749">
        <v>100</v>
      </c>
      <c r="K749">
        <f>INDEX(Tabulka1[],MATCH(Osvětlení!E749,Tabulka1[Skupina],0),2)</f>
        <v>360</v>
      </c>
      <c r="M749" s="11">
        <f t="shared" si="31"/>
        <v>0.1</v>
      </c>
    </row>
    <row r="750" spans="1:13" x14ac:dyDescent="0.35">
      <c r="A750" t="s">
        <v>226</v>
      </c>
      <c r="B750" t="s">
        <v>227</v>
      </c>
      <c r="D750" t="s">
        <v>239</v>
      </c>
      <c r="E750" t="s">
        <v>16</v>
      </c>
      <c r="F750" t="s">
        <v>24</v>
      </c>
      <c r="G750">
        <v>4</v>
      </c>
      <c r="H750">
        <v>2</v>
      </c>
      <c r="I750">
        <v>36</v>
      </c>
      <c r="J750">
        <f t="shared" ref="J750:J756" si="33">I750*$J$1</f>
        <v>5.3999999999999995</v>
      </c>
      <c r="K750">
        <f>INDEX(Tabulka1[],MATCH(Osvětlení!E750,Tabulka1[Skupina],0),2)</f>
        <v>500</v>
      </c>
      <c r="M750" s="11">
        <f t="shared" si="31"/>
        <v>0.33119999999999999</v>
      </c>
    </row>
    <row r="751" spans="1:13" x14ac:dyDescent="0.35">
      <c r="A751" t="s">
        <v>226</v>
      </c>
      <c r="B751" t="s">
        <v>227</v>
      </c>
      <c r="D751" t="s">
        <v>239</v>
      </c>
      <c r="E751" t="s">
        <v>16</v>
      </c>
      <c r="F751" t="s">
        <v>24</v>
      </c>
      <c r="G751">
        <v>3</v>
      </c>
      <c r="H751">
        <v>1</v>
      </c>
      <c r="I751">
        <v>36</v>
      </c>
      <c r="J751">
        <f t="shared" si="33"/>
        <v>5.3999999999999995</v>
      </c>
      <c r="K751">
        <f>INDEX(Tabulka1[],MATCH(Osvětlení!E751,Tabulka1[Skupina],0),2)</f>
        <v>500</v>
      </c>
      <c r="M751" s="11">
        <f t="shared" si="31"/>
        <v>0.12419999999999999</v>
      </c>
    </row>
    <row r="752" spans="1:13" x14ac:dyDescent="0.35">
      <c r="A752" t="s">
        <v>226</v>
      </c>
      <c r="B752" t="s">
        <v>227</v>
      </c>
      <c r="D752" t="s">
        <v>240</v>
      </c>
      <c r="E752" t="s">
        <v>280</v>
      </c>
      <c r="F752" t="s">
        <v>24</v>
      </c>
      <c r="G752">
        <v>2</v>
      </c>
      <c r="H752">
        <v>2</v>
      </c>
      <c r="I752">
        <v>36</v>
      </c>
      <c r="J752">
        <f t="shared" si="33"/>
        <v>5.3999999999999995</v>
      </c>
      <c r="K752">
        <f>INDEX(Tabulka1[],MATCH(Osvětlení!E752,Tabulka1[Skupina],0),2)</f>
        <v>360</v>
      </c>
      <c r="M752" s="11">
        <f t="shared" si="31"/>
        <v>0.1656</v>
      </c>
    </row>
    <row r="753" spans="1:13" x14ac:dyDescent="0.35">
      <c r="A753" t="s">
        <v>241</v>
      </c>
      <c r="B753" t="s">
        <v>242</v>
      </c>
      <c r="D753" t="s">
        <v>243</v>
      </c>
      <c r="E753" t="s">
        <v>279</v>
      </c>
      <c r="F753" t="s">
        <v>24</v>
      </c>
      <c r="G753">
        <v>1</v>
      </c>
      <c r="H753">
        <v>2</v>
      </c>
      <c r="I753">
        <v>36</v>
      </c>
      <c r="J753">
        <f t="shared" si="33"/>
        <v>5.3999999999999995</v>
      </c>
      <c r="K753">
        <f>INDEX(Tabulka1[],MATCH(Osvětlení!E753,Tabulka1[Skupina],0),2)</f>
        <v>1100</v>
      </c>
      <c r="M753" s="11">
        <f t="shared" si="31"/>
        <v>8.2799999999999999E-2</v>
      </c>
    </row>
    <row r="754" spans="1:13" x14ac:dyDescent="0.35">
      <c r="A754" t="s">
        <v>241</v>
      </c>
      <c r="B754" t="s">
        <v>242</v>
      </c>
      <c r="D754" t="s">
        <v>248</v>
      </c>
      <c r="E754" t="s">
        <v>280</v>
      </c>
      <c r="F754" t="s">
        <v>24</v>
      </c>
      <c r="G754">
        <v>1</v>
      </c>
      <c r="H754">
        <v>2</v>
      </c>
      <c r="I754">
        <v>36</v>
      </c>
      <c r="J754">
        <f t="shared" si="33"/>
        <v>5.3999999999999995</v>
      </c>
      <c r="K754">
        <f>INDEX(Tabulka1[],MATCH(Osvětlení!E754,Tabulka1[Skupina],0),2)</f>
        <v>360</v>
      </c>
      <c r="M754" s="11">
        <f t="shared" si="31"/>
        <v>8.2799999999999999E-2</v>
      </c>
    </row>
    <row r="755" spans="1:13" x14ac:dyDescent="0.35">
      <c r="A755" t="s">
        <v>241</v>
      </c>
      <c r="B755" t="s">
        <v>242</v>
      </c>
      <c r="D755" t="s">
        <v>244</v>
      </c>
      <c r="E755" t="s">
        <v>280</v>
      </c>
      <c r="F755" t="s">
        <v>24</v>
      </c>
      <c r="G755">
        <v>2</v>
      </c>
      <c r="H755">
        <v>2</v>
      </c>
      <c r="I755">
        <v>36</v>
      </c>
      <c r="J755">
        <f t="shared" si="33"/>
        <v>5.3999999999999995</v>
      </c>
      <c r="K755">
        <f>INDEX(Tabulka1[],MATCH(Osvětlení!E755,Tabulka1[Skupina],0),2)</f>
        <v>360</v>
      </c>
      <c r="M755" s="11">
        <f t="shared" si="31"/>
        <v>0.1656</v>
      </c>
    </row>
    <row r="756" spans="1:13" x14ac:dyDescent="0.35">
      <c r="A756" t="s">
        <v>241</v>
      </c>
      <c r="B756" t="s">
        <v>242</v>
      </c>
      <c r="D756" t="s">
        <v>245</v>
      </c>
      <c r="E756" t="s">
        <v>521</v>
      </c>
      <c r="F756" t="s">
        <v>24</v>
      </c>
      <c r="G756">
        <v>4</v>
      </c>
      <c r="H756">
        <v>2</v>
      </c>
      <c r="I756">
        <v>36</v>
      </c>
      <c r="J756">
        <f t="shared" si="33"/>
        <v>5.3999999999999995</v>
      </c>
      <c r="K756">
        <f>INDEX(Tabulka1[],MATCH(Osvětlení!E756,Tabulka1[Skupina],0),2)</f>
        <v>3000</v>
      </c>
      <c r="M756" s="11">
        <f t="shared" si="31"/>
        <v>0.33119999999999999</v>
      </c>
    </row>
    <row r="757" spans="1:13" x14ac:dyDescent="0.35">
      <c r="A757" t="s">
        <v>241</v>
      </c>
      <c r="B757" t="s">
        <v>242</v>
      </c>
      <c r="D757" t="s">
        <v>246</v>
      </c>
      <c r="E757" t="s">
        <v>280</v>
      </c>
      <c r="F757" t="s">
        <v>38</v>
      </c>
      <c r="G757">
        <v>3</v>
      </c>
      <c r="H757">
        <v>1</v>
      </c>
      <c r="I757">
        <v>100</v>
      </c>
      <c r="K757">
        <f>INDEX(Tabulka1[],MATCH(Osvětlení!E757,Tabulka1[Skupina],0),2)</f>
        <v>360</v>
      </c>
      <c r="M757" s="11">
        <f t="shared" si="31"/>
        <v>0.3</v>
      </c>
    </row>
    <row r="758" spans="1:13" x14ac:dyDescent="0.35">
      <c r="A758" t="s">
        <v>241</v>
      </c>
      <c r="B758" t="s">
        <v>242</v>
      </c>
      <c r="D758" t="s">
        <v>247</v>
      </c>
      <c r="E758" t="s">
        <v>278</v>
      </c>
      <c r="F758" t="s">
        <v>38</v>
      </c>
      <c r="G758">
        <v>3</v>
      </c>
      <c r="H758">
        <v>1</v>
      </c>
      <c r="I758">
        <v>100</v>
      </c>
      <c r="K758">
        <f>INDEX(Tabulka1[],MATCH(Osvětlení!E758,Tabulka1[Skupina],0),2)</f>
        <v>3200</v>
      </c>
      <c r="M758" s="11">
        <f t="shared" si="31"/>
        <v>0.3</v>
      </c>
    </row>
    <row r="759" spans="1:13" x14ac:dyDescent="0.35">
      <c r="A759" t="s">
        <v>241</v>
      </c>
      <c r="B759" t="s">
        <v>242</v>
      </c>
      <c r="D759" t="s">
        <v>249</v>
      </c>
      <c r="E759" t="s">
        <v>280</v>
      </c>
      <c r="F759" t="s">
        <v>38</v>
      </c>
      <c r="G759">
        <v>1</v>
      </c>
      <c r="H759">
        <v>1</v>
      </c>
      <c r="I759">
        <v>100</v>
      </c>
      <c r="K759">
        <f>INDEX(Tabulka1[],MATCH(Osvětlení!E759,Tabulka1[Skupina],0),2)</f>
        <v>360</v>
      </c>
      <c r="M759" s="11">
        <f t="shared" si="31"/>
        <v>0.1</v>
      </c>
    </row>
    <row r="760" spans="1:13" x14ac:dyDescent="0.35">
      <c r="A760" t="s">
        <v>241</v>
      </c>
      <c r="B760" t="s">
        <v>242</v>
      </c>
      <c r="D760" t="s">
        <v>112</v>
      </c>
      <c r="E760" t="s">
        <v>280</v>
      </c>
      <c r="F760" t="s">
        <v>24</v>
      </c>
      <c r="G760">
        <v>2</v>
      </c>
      <c r="H760">
        <v>2</v>
      </c>
      <c r="I760">
        <v>36</v>
      </c>
      <c r="J760">
        <f>I760*$J$1</f>
        <v>5.3999999999999995</v>
      </c>
      <c r="K760">
        <f>INDEX(Tabulka1[],MATCH(Osvětlení!E760,Tabulka1[Skupina],0),2)</f>
        <v>360</v>
      </c>
      <c r="M760" s="11">
        <f t="shared" si="31"/>
        <v>0.1656</v>
      </c>
    </row>
    <row r="761" spans="1:13" x14ac:dyDescent="0.35">
      <c r="A761" t="s">
        <v>241</v>
      </c>
      <c r="B761" t="s">
        <v>242</v>
      </c>
      <c r="D761" t="s">
        <v>250</v>
      </c>
      <c r="E761" t="s">
        <v>280</v>
      </c>
      <c r="F761" t="s">
        <v>38</v>
      </c>
      <c r="G761">
        <v>2</v>
      </c>
      <c r="H761">
        <v>1</v>
      </c>
      <c r="I761">
        <v>100</v>
      </c>
      <c r="K761">
        <f>INDEX(Tabulka1[],MATCH(Osvětlení!E761,Tabulka1[Skupina],0),2)</f>
        <v>360</v>
      </c>
      <c r="M761" s="11">
        <f t="shared" si="31"/>
        <v>0.2</v>
      </c>
    </row>
    <row r="762" spans="1:13" x14ac:dyDescent="0.35">
      <c r="A762" t="s">
        <v>241</v>
      </c>
      <c r="B762" t="s">
        <v>242</v>
      </c>
      <c r="D762" t="s">
        <v>251</v>
      </c>
      <c r="E762" t="s">
        <v>280</v>
      </c>
      <c r="F762" t="s">
        <v>38</v>
      </c>
      <c r="G762">
        <v>2</v>
      </c>
      <c r="H762">
        <v>1</v>
      </c>
      <c r="I762">
        <v>100</v>
      </c>
      <c r="K762">
        <f>INDEX(Tabulka1[],MATCH(Osvětlení!E762,Tabulka1[Skupina],0),2)</f>
        <v>360</v>
      </c>
      <c r="M762" s="11">
        <f t="shared" si="31"/>
        <v>0.2</v>
      </c>
    </row>
    <row r="763" spans="1:13" x14ac:dyDescent="0.35">
      <c r="A763" t="s">
        <v>241</v>
      </c>
      <c r="B763" t="s">
        <v>242</v>
      </c>
      <c r="D763" t="s">
        <v>252</v>
      </c>
      <c r="E763" t="s">
        <v>282</v>
      </c>
      <c r="F763" t="s">
        <v>38</v>
      </c>
      <c r="G763">
        <v>2</v>
      </c>
      <c r="H763">
        <v>1</v>
      </c>
      <c r="I763">
        <v>100</v>
      </c>
      <c r="K763">
        <f>INDEX(Tabulka1[],MATCH(Osvětlení!E763,Tabulka1[Skupina],0),2)</f>
        <v>730</v>
      </c>
      <c r="M763" s="11">
        <f t="shared" si="31"/>
        <v>0.2</v>
      </c>
    </row>
    <row r="764" spans="1:13" x14ac:dyDescent="0.35">
      <c r="A764" t="s">
        <v>241</v>
      </c>
      <c r="B764" t="s">
        <v>242</v>
      </c>
      <c r="D764" t="s">
        <v>253</v>
      </c>
      <c r="E764" t="s">
        <v>280</v>
      </c>
      <c r="F764" t="s">
        <v>38</v>
      </c>
      <c r="G764">
        <v>1</v>
      </c>
      <c r="H764">
        <v>1</v>
      </c>
      <c r="I764">
        <v>100</v>
      </c>
      <c r="K764">
        <f>INDEX(Tabulka1[],MATCH(Osvětlení!E764,Tabulka1[Skupina],0),2)</f>
        <v>360</v>
      </c>
      <c r="M764" s="11">
        <f t="shared" si="31"/>
        <v>0.1</v>
      </c>
    </row>
    <row r="765" spans="1:13" x14ac:dyDescent="0.35">
      <c r="A765" t="s">
        <v>241</v>
      </c>
      <c r="B765" t="s">
        <v>242</v>
      </c>
      <c r="D765" t="s">
        <v>254</v>
      </c>
      <c r="E765" t="s">
        <v>280</v>
      </c>
      <c r="F765" t="s">
        <v>24</v>
      </c>
      <c r="G765">
        <v>1</v>
      </c>
      <c r="H765">
        <v>2</v>
      </c>
      <c r="I765">
        <v>36</v>
      </c>
      <c r="J765">
        <f>I765*$J$1</f>
        <v>5.3999999999999995</v>
      </c>
      <c r="K765">
        <f>INDEX(Tabulka1[],MATCH(Osvětlení!E765,Tabulka1[Skupina],0),2)</f>
        <v>360</v>
      </c>
      <c r="M765" s="11">
        <f t="shared" si="31"/>
        <v>8.2799999999999999E-2</v>
      </c>
    </row>
    <row r="766" spans="1:13" x14ac:dyDescent="0.35">
      <c r="A766" t="s">
        <v>241</v>
      </c>
      <c r="B766" t="s">
        <v>242</v>
      </c>
      <c r="D766" t="s">
        <v>255</v>
      </c>
      <c r="E766" t="s">
        <v>280</v>
      </c>
      <c r="F766" t="s">
        <v>24</v>
      </c>
      <c r="G766">
        <v>3</v>
      </c>
      <c r="H766">
        <v>2</v>
      </c>
      <c r="I766">
        <v>36</v>
      </c>
      <c r="J766">
        <f>I766*$J$1</f>
        <v>5.3999999999999995</v>
      </c>
      <c r="K766">
        <f>INDEX(Tabulka1[],MATCH(Osvětlení!E766,Tabulka1[Skupina],0),2)</f>
        <v>360</v>
      </c>
      <c r="M766" s="11">
        <f t="shared" si="31"/>
        <v>0.24839999999999998</v>
      </c>
    </row>
    <row r="767" spans="1:13" x14ac:dyDescent="0.35">
      <c r="A767" t="s">
        <v>241</v>
      </c>
      <c r="B767" t="s">
        <v>242</v>
      </c>
      <c r="D767" t="s">
        <v>112</v>
      </c>
      <c r="E767" t="s">
        <v>280</v>
      </c>
      <c r="F767" t="s">
        <v>38</v>
      </c>
      <c r="G767">
        <v>2</v>
      </c>
      <c r="H767">
        <v>1</v>
      </c>
      <c r="I767">
        <v>100</v>
      </c>
      <c r="K767">
        <f>INDEX(Tabulka1[],MATCH(Osvětlení!E767,Tabulka1[Skupina],0),2)</f>
        <v>360</v>
      </c>
      <c r="M767" s="11">
        <f t="shared" si="31"/>
        <v>0.2</v>
      </c>
    </row>
    <row r="768" spans="1:13" x14ac:dyDescent="0.35">
      <c r="A768" t="s">
        <v>241</v>
      </c>
      <c r="B768" t="s">
        <v>242</v>
      </c>
      <c r="D768" t="s">
        <v>256</v>
      </c>
      <c r="E768" t="s">
        <v>280</v>
      </c>
      <c r="F768" t="s">
        <v>38</v>
      </c>
      <c r="G768">
        <v>7</v>
      </c>
      <c r="H768">
        <v>1</v>
      </c>
      <c r="I768">
        <v>100</v>
      </c>
      <c r="K768">
        <f>INDEX(Tabulka1[],MATCH(Osvětlení!E768,Tabulka1[Skupina],0),2)</f>
        <v>360</v>
      </c>
      <c r="M768" s="11">
        <f t="shared" si="31"/>
        <v>0.70000000000000007</v>
      </c>
    </row>
    <row r="769" spans="1:13" x14ac:dyDescent="0.35">
      <c r="A769" t="s">
        <v>241</v>
      </c>
      <c r="B769" t="s">
        <v>242</v>
      </c>
      <c r="D769" t="s">
        <v>257</v>
      </c>
      <c r="E769" t="s">
        <v>280</v>
      </c>
      <c r="F769" t="s">
        <v>24</v>
      </c>
      <c r="G769">
        <v>5</v>
      </c>
      <c r="H769">
        <v>2</v>
      </c>
      <c r="I769">
        <v>36</v>
      </c>
      <c r="J769">
        <f>I769*$J$1</f>
        <v>5.3999999999999995</v>
      </c>
      <c r="K769">
        <f>INDEX(Tabulka1[],MATCH(Osvětlení!E769,Tabulka1[Skupina],0),2)</f>
        <v>360</v>
      </c>
      <c r="M769" s="11">
        <f t="shared" si="31"/>
        <v>0.41400000000000003</v>
      </c>
    </row>
    <row r="770" spans="1:13" x14ac:dyDescent="0.35">
      <c r="A770" t="s">
        <v>241</v>
      </c>
      <c r="B770" t="s">
        <v>242</v>
      </c>
      <c r="D770" t="s">
        <v>257</v>
      </c>
      <c r="E770" t="s">
        <v>280</v>
      </c>
      <c r="F770" t="s">
        <v>38</v>
      </c>
      <c r="G770">
        <v>1</v>
      </c>
      <c r="H770">
        <v>1</v>
      </c>
      <c r="I770">
        <v>100</v>
      </c>
      <c r="K770">
        <f>INDEX(Tabulka1[],MATCH(Osvětlení!E770,Tabulka1[Skupina],0),2)</f>
        <v>360</v>
      </c>
      <c r="M770" s="11">
        <f t="shared" si="31"/>
        <v>0.1</v>
      </c>
    </row>
    <row r="771" spans="1:13" x14ac:dyDescent="0.35">
      <c r="A771" t="s">
        <v>241</v>
      </c>
      <c r="B771" t="s">
        <v>242</v>
      </c>
      <c r="D771" t="s">
        <v>258</v>
      </c>
      <c r="E771" t="s">
        <v>280</v>
      </c>
      <c r="F771" t="s">
        <v>38</v>
      </c>
      <c r="G771">
        <v>2</v>
      </c>
      <c r="H771">
        <v>1</v>
      </c>
      <c r="I771">
        <v>100</v>
      </c>
      <c r="K771">
        <f>INDEX(Tabulka1[],MATCH(Osvětlení!E771,Tabulka1[Skupina],0),2)</f>
        <v>360</v>
      </c>
      <c r="M771" s="11">
        <f t="shared" si="31"/>
        <v>0.2</v>
      </c>
    </row>
    <row r="772" spans="1:13" x14ac:dyDescent="0.35">
      <c r="A772" t="s">
        <v>241</v>
      </c>
      <c r="B772" t="s">
        <v>242</v>
      </c>
      <c r="D772" t="s">
        <v>259</v>
      </c>
      <c r="E772" t="s">
        <v>280</v>
      </c>
      <c r="F772" t="s">
        <v>24</v>
      </c>
      <c r="G772">
        <v>1</v>
      </c>
      <c r="H772">
        <v>2</v>
      </c>
      <c r="I772">
        <v>36</v>
      </c>
      <c r="J772">
        <f>I772*$J$1</f>
        <v>5.3999999999999995</v>
      </c>
      <c r="K772">
        <f>INDEX(Tabulka1[],MATCH(Osvětlení!E772,Tabulka1[Skupina],0),2)</f>
        <v>360</v>
      </c>
      <c r="M772" s="11">
        <f t="shared" ref="M772:M792" si="34">G772*H772*(I772+J772)*0.001</f>
        <v>8.2799999999999999E-2</v>
      </c>
    </row>
    <row r="773" spans="1:13" x14ac:dyDescent="0.35">
      <c r="A773" t="s">
        <v>241</v>
      </c>
      <c r="B773" t="s">
        <v>242</v>
      </c>
      <c r="D773" t="s">
        <v>260</v>
      </c>
      <c r="E773" t="s">
        <v>284</v>
      </c>
      <c r="F773" t="s">
        <v>38</v>
      </c>
      <c r="G773">
        <v>1</v>
      </c>
      <c r="H773">
        <v>1</v>
      </c>
      <c r="I773">
        <v>100</v>
      </c>
      <c r="K773">
        <f>INDEX(Tabulka1[],MATCH(Osvětlení!E773,Tabulka1[Skupina],0),2)</f>
        <v>1100</v>
      </c>
      <c r="M773" s="11">
        <f t="shared" si="34"/>
        <v>0.1</v>
      </c>
    </row>
    <row r="774" spans="1:13" x14ac:dyDescent="0.35">
      <c r="A774" t="s">
        <v>241</v>
      </c>
      <c r="B774" t="s">
        <v>242</v>
      </c>
      <c r="D774" t="s">
        <v>261</v>
      </c>
      <c r="E774" t="s">
        <v>280</v>
      </c>
      <c r="F774" t="s">
        <v>38</v>
      </c>
      <c r="G774">
        <v>1</v>
      </c>
      <c r="H774">
        <v>1</v>
      </c>
      <c r="I774">
        <v>100</v>
      </c>
      <c r="K774">
        <f>INDEX(Tabulka1[],MATCH(Osvětlení!E774,Tabulka1[Skupina],0),2)</f>
        <v>360</v>
      </c>
      <c r="M774" s="11">
        <f t="shared" si="34"/>
        <v>0.1</v>
      </c>
    </row>
    <row r="775" spans="1:13" x14ac:dyDescent="0.35">
      <c r="A775" t="s">
        <v>241</v>
      </c>
      <c r="B775" t="s">
        <v>242</v>
      </c>
      <c r="D775" t="s">
        <v>262</v>
      </c>
      <c r="E775" t="s">
        <v>282</v>
      </c>
      <c r="F775" t="s">
        <v>38</v>
      </c>
      <c r="G775">
        <v>2</v>
      </c>
      <c r="H775">
        <v>1</v>
      </c>
      <c r="I775">
        <v>60</v>
      </c>
      <c r="K775">
        <f>INDEX(Tabulka1[],MATCH(Osvětlení!E775,Tabulka1[Skupina],0),2)</f>
        <v>730</v>
      </c>
      <c r="M775" s="11">
        <f t="shared" si="34"/>
        <v>0.12</v>
      </c>
    </row>
    <row r="776" spans="1:13" x14ac:dyDescent="0.35">
      <c r="A776" t="s">
        <v>241</v>
      </c>
      <c r="B776" t="s">
        <v>242</v>
      </c>
      <c r="D776" t="s">
        <v>18</v>
      </c>
      <c r="E776" t="s">
        <v>521</v>
      </c>
      <c r="F776" t="s">
        <v>24</v>
      </c>
      <c r="G776">
        <v>56</v>
      </c>
      <c r="H776">
        <v>2</v>
      </c>
      <c r="I776">
        <v>36</v>
      </c>
      <c r="J776">
        <f>I776*$J$1</f>
        <v>5.3999999999999995</v>
      </c>
      <c r="K776">
        <f>INDEX(Tabulka1[],MATCH(Osvětlení!E776,Tabulka1[Skupina],0),2)</f>
        <v>3000</v>
      </c>
      <c r="M776" s="11">
        <f t="shared" si="34"/>
        <v>4.6368</v>
      </c>
    </row>
    <row r="777" spans="1:13" x14ac:dyDescent="0.35">
      <c r="A777" t="s">
        <v>241</v>
      </c>
      <c r="B777" t="s">
        <v>242</v>
      </c>
      <c r="D777" t="s">
        <v>263</v>
      </c>
      <c r="E777" t="s">
        <v>521</v>
      </c>
      <c r="F777" t="s">
        <v>24</v>
      </c>
      <c r="G777">
        <v>1</v>
      </c>
      <c r="H777">
        <v>2</v>
      </c>
      <c r="I777">
        <v>36</v>
      </c>
      <c r="J777">
        <f>I777*$J$1</f>
        <v>5.3999999999999995</v>
      </c>
      <c r="K777">
        <f>INDEX(Tabulka1[],MATCH(Osvětlení!E777,Tabulka1[Skupina],0),2)</f>
        <v>3000</v>
      </c>
      <c r="M777" s="11">
        <f t="shared" si="34"/>
        <v>8.2799999999999999E-2</v>
      </c>
    </row>
    <row r="778" spans="1:13" x14ac:dyDescent="0.35">
      <c r="A778" t="s">
        <v>241</v>
      </c>
      <c r="B778" t="s">
        <v>242</v>
      </c>
      <c r="D778" t="s">
        <v>176</v>
      </c>
      <c r="E778" t="s">
        <v>521</v>
      </c>
      <c r="F778" t="s">
        <v>24</v>
      </c>
      <c r="G778">
        <v>5</v>
      </c>
      <c r="H778">
        <v>2</v>
      </c>
      <c r="I778">
        <v>36</v>
      </c>
      <c r="J778">
        <f>I778*$J$1</f>
        <v>5.3999999999999995</v>
      </c>
      <c r="K778">
        <f>INDEX(Tabulka1[],MATCH(Osvětlení!E778,Tabulka1[Skupina],0),2)</f>
        <v>3000</v>
      </c>
      <c r="M778" s="11">
        <f t="shared" si="34"/>
        <v>0.41400000000000003</v>
      </c>
    </row>
    <row r="779" spans="1:13" x14ac:dyDescent="0.35">
      <c r="A779" t="s">
        <v>241</v>
      </c>
      <c r="B779" t="s">
        <v>242</v>
      </c>
      <c r="D779" t="s">
        <v>264</v>
      </c>
      <c r="E779" t="s">
        <v>280</v>
      </c>
      <c r="F779" t="s">
        <v>24</v>
      </c>
      <c r="G779">
        <v>8</v>
      </c>
      <c r="H779">
        <v>4</v>
      </c>
      <c r="I779">
        <v>18</v>
      </c>
      <c r="J779">
        <f>I779*$J$1</f>
        <v>2.6999999999999997</v>
      </c>
      <c r="K779">
        <f>INDEX(Tabulka1[],MATCH(Osvětlení!E779,Tabulka1[Skupina],0),2)</f>
        <v>360</v>
      </c>
      <c r="M779" s="11">
        <f t="shared" si="34"/>
        <v>0.66239999999999999</v>
      </c>
    </row>
    <row r="780" spans="1:13" x14ac:dyDescent="0.35">
      <c r="A780" t="s">
        <v>470</v>
      </c>
      <c r="B780" t="s">
        <v>469</v>
      </c>
      <c r="C780" t="s">
        <v>23</v>
      </c>
      <c r="D780" s="7" t="s">
        <v>471</v>
      </c>
      <c r="E780" t="s">
        <v>527</v>
      </c>
      <c r="F780" t="s">
        <v>24</v>
      </c>
      <c r="G780">
        <v>21</v>
      </c>
      <c r="H780">
        <v>2</v>
      </c>
      <c r="I780">
        <v>36</v>
      </c>
      <c r="J780">
        <f>I780*$J$1</f>
        <v>5.3999999999999995</v>
      </c>
      <c r="K780">
        <f>INDEX(Tabulka1[],MATCH(Osvětlení!E780,Tabulka1[Skupina],0),2)</f>
        <v>1000</v>
      </c>
      <c r="M780" s="11">
        <f t="shared" si="34"/>
        <v>1.7387999999999999</v>
      </c>
    </row>
    <row r="781" spans="1:13" x14ac:dyDescent="0.35">
      <c r="A781" t="s">
        <v>470</v>
      </c>
      <c r="B781" t="s">
        <v>469</v>
      </c>
      <c r="C781" t="s">
        <v>23</v>
      </c>
      <c r="D781" s="7" t="s">
        <v>471</v>
      </c>
      <c r="E781" t="s">
        <v>527</v>
      </c>
      <c r="F781" t="s">
        <v>38</v>
      </c>
      <c r="G781">
        <v>7</v>
      </c>
      <c r="H781">
        <v>1</v>
      </c>
      <c r="I781">
        <v>60</v>
      </c>
      <c r="K781">
        <f>INDEX(Tabulka1[],MATCH(Osvětlení!E781,Tabulka1[Skupina],0),2)</f>
        <v>1000</v>
      </c>
      <c r="M781" s="11">
        <f t="shared" si="34"/>
        <v>0.42</v>
      </c>
    </row>
    <row r="782" spans="1:13" x14ac:dyDescent="0.35">
      <c r="A782" t="s">
        <v>473</v>
      </c>
      <c r="B782" t="s">
        <v>474</v>
      </c>
      <c r="C782" t="s">
        <v>23</v>
      </c>
      <c r="D782" t="s">
        <v>475</v>
      </c>
      <c r="E782" t="s">
        <v>526</v>
      </c>
      <c r="F782" t="s">
        <v>24</v>
      </c>
      <c r="G782">
        <v>15</v>
      </c>
      <c r="H782">
        <v>2</v>
      </c>
      <c r="I782">
        <v>36</v>
      </c>
      <c r="J782">
        <f>I782*$J$1</f>
        <v>5.3999999999999995</v>
      </c>
      <c r="K782">
        <f>INDEX(Tabulka1[],MATCH(Osvětlení!E782,Tabulka1[Skupina],0),2)</f>
        <v>1500</v>
      </c>
      <c r="M782" s="11">
        <f t="shared" si="34"/>
        <v>1.242</v>
      </c>
    </row>
    <row r="783" spans="1:13" x14ac:dyDescent="0.35">
      <c r="A783" t="s">
        <v>473</v>
      </c>
      <c r="B783" t="s">
        <v>474</v>
      </c>
      <c r="C783" t="s">
        <v>23</v>
      </c>
      <c r="D783" t="s">
        <v>475</v>
      </c>
      <c r="E783" t="s">
        <v>526</v>
      </c>
      <c r="F783" t="s">
        <v>38</v>
      </c>
      <c r="G783">
        <v>5</v>
      </c>
      <c r="H783">
        <v>1</v>
      </c>
      <c r="I783">
        <v>60</v>
      </c>
      <c r="K783">
        <f>INDEX(Tabulka1[],MATCH(Osvětlení!E783,Tabulka1[Skupina],0),2)</f>
        <v>1500</v>
      </c>
      <c r="M783" s="11">
        <f t="shared" si="34"/>
        <v>0.3</v>
      </c>
    </row>
    <row r="784" spans="1:13" x14ac:dyDescent="0.35">
      <c r="A784" t="s">
        <v>528</v>
      </c>
      <c r="B784" t="s">
        <v>529</v>
      </c>
      <c r="C784" t="s">
        <v>192</v>
      </c>
      <c r="E784" t="s">
        <v>280</v>
      </c>
      <c r="F784" t="s">
        <v>38</v>
      </c>
      <c r="G784">
        <v>11</v>
      </c>
      <c r="H784">
        <v>1</v>
      </c>
      <c r="I784">
        <v>60</v>
      </c>
      <c r="K784">
        <f>INDEX(Tabulka1[],MATCH(Osvětlení!E784,Tabulka1[Skupina],0),2)</f>
        <v>360</v>
      </c>
      <c r="M784" s="11">
        <f t="shared" si="34"/>
        <v>0.66</v>
      </c>
    </row>
    <row r="785" spans="1:13" x14ac:dyDescent="0.35">
      <c r="A785" t="s">
        <v>528</v>
      </c>
      <c r="B785" t="s">
        <v>529</v>
      </c>
      <c r="C785" t="s">
        <v>530</v>
      </c>
      <c r="E785" t="s">
        <v>279</v>
      </c>
      <c r="F785" t="s">
        <v>24</v>
      </c>
      <c r="G785">
        <v>13</v>
      </c>
      <c r="H785">
        <v>2</v>
      </c>
      <c r="I785">
        <v>36</v>
      </c>
      <c r="J785">
        <f>I785*$J$1</f>
        <v>5.3999999999999995</v>
      </c>
      <c r="K785">
        <f>INDEX(Tabulka1[],MATCH(Osvětlení!E785,Tabulka1[Skupina],0),2)</f>
        <v>1100</v>
      </c>
      <c r="M785" s="11">
        <f t="shared" si="34"/>
        <v>1.0763999999999998</v>
      </c>
    </row>
    <row r="786" spans="1:13" x14ac:dyDescent="0.35">
      <c r="A786" t="s">
        <v>528</v>
      </c>
      <c r="B786" t="s">
        <v>529</v>
      </c>
      <c r="C786" t="s">
        <v>530</v>
      </c>
      <c r="E786" t="s">
        <v>282</v>
      </c>
      <c r="F786" t="s">
        <v>38</v>
      </c>
      <c r="G786">
        <v>3</v>
      </c>
      <c r="H786">
        <v>1</v>
      </c>
      <c r="I786">
        <v>60</v>
      </c>
      <c r="K786">
        <f>INDEX(Tabulka1[],MATCH(Osvětlení!E786,Tabulka1[Skupina],0),2)</f>
        <v>730</v>
      </c>
      <c r="M786" s="11">
        <f t="shared" si="34"/>
        <v>0.18</v>
      </c>
    </row>
    <row r="787" spans="1:13" x14ac:dyDescent="0.35">
      <c r="A787" t="s">
        <v>528</v>
      </c>
      <c r="B787" t="s">
        <v>529</v>
      </c>
      <c r="C787" t="s">
        <v>27</v>
      </c>
      <c r="E787" t="s">
        <v>279</v>
      </c>
      <c r="F787" t="s">
        <v>24</v>
      </c>
      <c r="G787">
        <v>21</v>
      </c>
      <c r="H787">
        <v>2</v>
      </c>
      <c r="I787">
        <v>36</v>
      </c>
      <c r="J787">
        <f>I787*$J$1</f>
        <v>5.3999999999999995</v>
      </c>
      <c r="K787">
        <f>INDEX(Tabulka1[],MATCH(Osvětlení!E787,Tabulka1[Skupina],0),2)</f>
        <v>1100</v>
      </c>
      <c r="M787" s="11">
        <f t="shared" si="34"/>
        <v>1.7387999999999999</v>
      </c>
    </row>
    <row r="788" spans="1:13" x14ac:dyDescent="0.35">
      <c r="A788" t="s">
        <v>528</v>
      </c>
      <c r="B788" t="s">
        <v>529</v>
      </c>
      <c r="C788" t="s">
        <v>27</v>
      </c>
      <c r="E788" t="s">
        <v>282</v>
      </c>
      <c r="F788" t="s">
        <v>38</v>
      </c>
      <c r="G788">
        <v>2</v>
      </c>
      <c r="H788">
        <v>1</v>
      </c>
      <c r="I788">
        <v>60</v>
      </c>
      <c r="K788">
        <f>INDEX(Tabulka1[],MATCH(Osvětlení!E788,Tabulka1[Skupina],0),2)</f>
        <v>730</v>
      </c>
      <c r="M788" s="11">
        <f t="shared" si="34"/>
        <v>0.12</v>
      </c>
    </row>
    <row r="789" spans="1:13" x14ac:dyDescent="0.35">
      <c r="A789" t="s">
        <v>528</v>
      </c>
      <c r="B789" t="s">
        <v>529</v>
      </c>
      <c r="C789" t="s">
        <v>68</v>
      </c>
      <c r="E789" t="s">
        <v>279</v>
      </c>
      <c r="F789" t="s">
        <v>24</v>
      </c>
      <c r="G789">
        <v>15</v>
      </c>
      <c r="H789">
        <v>2</v>
      </c>
      <c r="I789">
        <v>36</v>
      </c>
      <c r="J789">
        <f>I789*$J$1</f>
        <v>5.3999999999999995</v>
      </c>
      <c r="K789">
        <f>INDEX(Tabulka1[],MATCH(Osvětlení!E789,Tabulka1[Skupina],0),2)</f>
        <v>1100</v>
      </c>
      <c r="M789" s="11">
        <f t="shared" si="34"/>
        <v>1.242</v>
      </c>
    </row>
    <row r="790" spans="1:13" s="10" customFormat="1" x14ac:dyDescent="0.35">
      <c r="A790" t="s">
        <v>528</v>
      </c>
      <c r="B790" t="s">
        <v>529</v>
      </c>
      <c r="C790" t="s">
        <v>68</v>
      </c>
      <c r="D790"/>
      <c r="E790" t="s">
        <v>282</v>
      </c>
      <c r="F790" t="s">
        <v>38</v>
      </c>
      <c r="G790">
        <v>2</v>
      </c>
      <c r="H790">
        <v>1</v>
      </c>
      <c r="I790">
        <v>60</v>
      </c>
      <c r="J790"/>
      <c r="K790">
        <f>INDEX(Tabulka1[],MATCH(Osvětlení!E790,Tabulka1[Skupina],0),2)</f>
        <v>730</v>
      </c>
      <c r="M790" s="11">
        <f t="shared" si="34"/>
        <v>0.12</v>
      </c>
    </row>
    <row r="791" spans="1:13" s="10" customFormat="1" x14ac:dyDescent="0.35">
      <c r="A791" t="s">
        <v>524</v>
      </c>
      <c r="B791" t="s">
        <v>524</v>
      </c>
      <c r="C791" t="s">
        <v>23</v>
      </c>
      <c r="D791" s="7" t="s">
        <v>472</v>
      </c>
      <c r="E791" t="s">
        <v>525</v>
      </c>
      <c r="F791" t="s">
        <v>24</v>
      </c>
      <c r="G791">
        <v>20</v>
      </c>
      <c r="H791">
        <v>2</v>
      </c>
      <c r="I791">
        <v>36</v>
      </c>
      <c r="J791">
        <f>I791*$J$1</f>
        <v>5.3999999999999995</v>
      </c>
      <c r="K791">
        <f>INDEX(Tabulka1[],MATCH(Osvětlení!E791,Tabulka1[Skupina],0),2)</f>
        <v>5500</v>
      </c>
      <c r="M791" s="11">
        <f t="shared" si="34"/>
        <v>1.6560000000000001</v>
      </c>
    </row>
    <row r="792" spans="1:13" s="10" customFormat="1" x14ac:dyDescent="0.35">
      <c r="A792" t="s">
        <v>524</v>
      </c>
      <c r="B792" t="s">
        <v>524</v>
      </c>
      <c r="C792" t="s">
        <v>23</v>
      </c>
      <c r="D792" s="7" t="s">
        <v>472</v>
      </c>
      <c r="E792" t="s">
        <v>525</v>
      </c>
      <c r="F792" t="s">
        <v>24</v>
      </c>
      <c r="G792">
        <v>11</v>
      </c>
      <c r="H792">
        <v>2</v>
      </c>
      <c r="I792">
        <v>18</v>
      </c>
      <c r="J792">
        <f>I792*$J$1</f>
        <v>2.6999999999999997</v>
      </c>
      <c r="K792">
        <f>INDEX(Tabulka1[],MATCH(Osvětlení!E792,Tabulka1[Skupina],0),2)</f>
        <v>5500</v>
      </c>
      <c r="M792" s="11">
        <f t="shared" si="34"/>
        <v>0.45539999999999997</v>
      </c>
    </row>
    <row r="793" spans="1:13" x14ac:dyDescent="0.35">
      <c r="M793" s="11">
        <f>SUM(M3:M792)</f>
        <v>309.61980000000113</v>
      </c>
    </row>
  </sheetData>
  <autoFilter ref="A2:K792" xr:uid="{00000000-0009-0000-0000-000000000000}">
    <sortState xmlns:xlrd2="http://schemas.microsoft.com/office/spreadsheetml/2017/richdata2" ref="A3:K792">
      <sortCondition ref="A2:A792"/>
    </sortState>
  </autoFilter>
  <conditionalFormatting sqref="E323">
    <cfRule type="duplicateValues" dxfId="2" priority="1"/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23"/>
  <sheetViews>
    <sheetView workbookViewId="0">
      <selection activeCell="J12" sqref="J12"/>
    </sheetView>
  </sheetViews>
  <sheetFormatPr defaultRowHeight="14.5" x14ac:dyDescent="0.35"/>
  <cols>
    <col min="1" max="1" width="18.81640625" customWidth="1"/>
    <col min="2" max="2" width="13.1796875" customWidth="1"/>
  </cols>
  <sheetData>
    <row r="1" spans="1:2" x14ac:dyDescent="0.35">
      <c r="A1" t="s">
        <v>2</v>
      </c>
      <c r="B1" s="3" t="s">
        <v>9</v>
      </c>
    </row>
    <row r="2" spans="1:2" x14ac:dyDescent="0.35">
      <c r="A2" t="s">
        <v>278</v>
      </c>
      <c r="B2">
        <v>3200</v>
      </c>
    </row>
    <row r="3" spans="1:2" x14ac:dyDescent="0.35">
      <c r="A3" t="s">
        <v>279</v>
      </c>
      <c r="B3">
        <v>1100</v>
      </c>
    </row>
    <row r="4" spans="1:2" x14ac:dyDescent="0.35">
      <c r="A4" t="s">
        <v>277</v>
      </c>
      <c r="B4">
        <v>2000</v>
      </c>
    </row>
    <row r="5" spans="1:2" x14ac:dyDescent="0.35">
      <c r="A5" t="s">
        <v>15</v>
      </c>
      <c r="B5">
        <v>1800</v>
      </c>
    </row>
    <row r="6" spans="1:2" x14ac:dyDescent="0.35">
      <c r="A6" t="s">
        <v>280</v>
      </c>
      <c r="B6" s="5">
        <v>360</v>
      </c>
    </row>
    <row r="7" spans="1:2" x14ac:dyDescent="0.35">
      <c r="A7" t="s">
        <v>282</v>
      </c>
      <c r="B7">
        <v>730</v>
      </c>
    </row>
    <row r="8" spans="1:2" x14ac:dyDescent="0.35">
      <c r="A8" t="s">
        <v>488</v>
      </c>
      <c r="B8">
        <v>2000</v>
      </c>
    </row>
    <row r="9" spans="1:2" x14ac:dyDescent="0.35">
      <c r="A9" t="s">
        <v>284</v>
      </c>
      <c r="B9">
        <v>1100</v>
      </c>
    </row>
    <row r="10" spans="1:2" x14ac:dyDescent="0.35">
      <c r="A10" t="s">
        <v>10</v>
      </c>
      <c r="B10">
        <v>360</v>
      </c>
    </row>
    <row r="11" spans="1:2" x14ac:dyDescent="0.35">
      <c r="A11" t="s">
        <v>171</v>
      </c>
      <c r="B11">
        <v>2200</v>
      </c>
    </row>
    <row r="12" spans="1:2" x14ac:dyDescent="0.35">
      <c r="A12" t="s">
        <v>17</v>
      </c>
      <c r="B12">
        <v>2900</v>
      </c>
    </row>
    <row r="13" spans="1:2" x14ac:dyDescent="0.35">
      <c r="A13" t="s">
        <v>33</v>
      </c>
      <c r="B13">
        <v>4400</v>
      </c>
    </row>
    <row r="14" spans="1:2" x14ac:dyDescent="0.35">
      <c r="A14" t="s">
        <v>519</v>
      </c>
      <c r="B14">
        <v>1000</v>
      </c>
    </row>
    <row r="15" spans="1:2" x14ac:dyDescent="0.35">
      <c r="A15" t="s">
        <v>520</v>
      </c>
      <c r="B15">
        <v>1500</v>
      </c>
    </row>
    <row r="16" spans="1:2" x14ac:dyDescent="0.35">
      <c r="A16" t="s">
        <v>230</v>
      </c>
      <c r="B16">
        <v>1550</v>
      </c>
    </row>
    <row r="17" spans="1:2" x14ac:dyDescent="0.35">
      <c r="A17" t="s">
        <v>16</v>
      </c>
      <c r="B17">
        <v>500</v>
      </c>
    </row>
    <row r="18" spans="1:2" x14ac:dyDescent="0.35">
      <c r="A18" t="s">
        <v>521</v>
      </c>
      <c r="B18">
        <v>3000</v>
      </c>
    </row>
    <row r="19" spans="1:2" x14ac:dyDescent="0.35">
      <c r="A19" t="s">
        <v>14</v>
      </c>
      <c r="B19">
        <v>700</v>
      </c>
    </row>
    <row r="20" spans="1:2" x14ac:dyDescent="0.35">
      <c r="A20" t="s">
        <v>525</v>
      </c>
      <c r="B20">
        <v>5500</v>
      </c>
    </row>
    <row r="21" spans="1:2" x14ac:dyDescent="0.35">
      <c r="A21" t="s">
        <v>526</v>
      </c>
      <c r="B21">
        <v>1500</v>
      </c>
    </row>
    <row r="22" spans="1:2" x14ac:dyDescent="0.35">
      <c r="A22" t="s">
        <v>527</v>
      </c>
      <c r="B22">
        <v>1000</v>
      </c>
    </row>
    <row r="23" spans="1:2" x14ac:dyDescent="0.35">
      <c r="A23" t="s">
        <v>283</v>
      </c>
      <c r="B23">
        <v>1500</v>
      </c>
    </row>
  </sheetData>
  <conditionalFormatting sqref="A23:A24">
    <cfRule type="duplicateValues" dxfId="1" priority="8"/>
  </conditionalFormatting>
  <conditionalFormatting sqref="A3:A22">
    <cfRule type="duplicateValues" dxfId="0" priority="9"/>
  </conditionalFormatting>
  <pageMargins left="0.7" right="0.7" top="0.78740157499999996" bottom="0.78740157499999996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Osvětlení</vt:lpstr>
      <vt:lpstr>Provoz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2023-11-13T22:38:08Z</dcterms:modified>
</cp:coreProperties>
</file>